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10410" tabRatio="754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,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definedNames>
    <definedName name="_Regression_Int" localSheetId="1" hidden="1">1</definedName>
    <definedName name="A_impresión_IM" localSheetId="1">'CUADRO 1.1'!$A$12:$M$20</definedName>
    <definedName name="_xlnm.Print_Area" localSheetId="1">'CUADRO 1.1'!$A$1:$M$41</definedName>
    <definedName name="_xlnm.Print_Area" localSheetId="15">'CUADRO 1.10'!$A$3:$Q$47</definedName>
    <definedName name="_xlnm.Print_Area" localSheetId="16">'CUADRO 1.11'!$A$3:$Q$39</definedName>
    <definedName name="_xlnm.Print_Area" localSheetId="17">'CUADRO 1.12'!$A$3:$Q$22</definedName>
    <definedName name="_xlnm.Print_Area" localSheetId="18">'CUADRO 1.13'!$A$3:$Q$12</definedName>
    <definedName name="_xlnm.Print_Area" localSheetId="7">'CUADRO 1.6 B'!$A$3:$I$65</definedName>
    <definedName name="_xlnm.Print_Area" localSheetId="10">'CUADRO 1.8 B'!$A$3:$Q$41</definedName>
    <definedName name="_xlnm.Print_Area" localSheetId="11">'CUADRO 1.8 C'!$A$3:$Q$57</definedName>
    <definedName name="_xlnm.Print_Area" localSheetId="13">'CUADRO 1.9 B'!$A$3:$Q$38</definedName>
    <definedName name="_xlnm.Print_Area" localSheetId="14">'CUADRO 1.9C'!$A$3:$Q$53</definedName>
    <definedName name="PAX_NACIONAL" localSheetId="3">'CUADRO 1,3'!$A$5:$H$21</definedName>
    <definedName name="PAX_NACIONAL" localSheetId="4">'CUADRO 1,4'!$A$5:$N$32</definedName>
    <definedName name="PAX_NACIONAL" localSheetId="5">'CUADRO 1,5'!$A$5:$N$38</definedName>
    <definedName name="PAX_NACIONAL" localSheetId="8">'CUADRO 1,7'!$A$5:$H$37</definedName>
    <definedName name="PAX_NACIONAL" localSheetId="9">'CUADRO 1,8'!$A$5:$H$56</definedName>
    <definedName name="PAX_NACIONAL" localSheetId="12">'CUADRO 1,9'!$A$5:$H$47</definedName>
    <definedName name="PAX_NACIONAL" localSheetId="15">'CUADRO 1.10'!$A$5:$N$46</definedName>
    <definedName name="PAX_NACIONAL" localSheetId="16">'CUADRO 1.11'!$A$5:$N$39</definedName>
    <definedName name="PAX_NACIONAL" localSheetId="17">'CUADRO 1.12'!$A$5:$N$21</definedName>
    <definedName name="PAX_NACIONAL" localSheetId="18">'CUADRO 1.13'!$A$5:$N$12</definedName>
    <definedName name="PAX_NACIONAL" localSheetId="6">'CUADRO 1.6'!$A$5:$H$46</definedName>
    <definedName name="PAX_NACIONAL" localSheetId="7">'CUADRO 1.6 B'!$A$5:$H$64</definedName>
    <definedName name="PAX_NACIONAL" localSheetId="10">'CUADRO 1.8 B'!$A$5:$N$38</definedName>
    <definedName name="PAX_NACIONAL" localSheetId="11">'CUADRO 1.8 C'!$A$5:$N$54</definedName>
    <definedName name="PAX_NACIONAL" localSheetId="13">'CUADRO 1.9 B'!$A$5:$N$35</definedName>
    <definedName name="PAX_NACIONAL" localSheetId="14">'CUADRO 1.9C'!$A$5:$N$50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<sst xmlns="http://schemas.openxmlformats.org/spreadsheetml/2006/main" count="1049" uniqueCount="353">
  <si>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</si>
  <si>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</si>
  <si>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</si>
  <si>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</si>
  <si>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</si>
  <si>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</si>
  <si>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</si>
  <si>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</si>
  <si>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</si>
  <si>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</si>
  <si>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</si>
  <si>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</si>
  <si>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</si>
  <si>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</si>
  <si>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</si>
  <si>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</si>
  <si>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</si>
  <si>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</si>
  <si>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</si>
  <si>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</si>
  <si>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</si>
  <si>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</si>
  <si>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</si>
  <si>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</si>
  <si>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</si>
  <si>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</si>
  <si>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</si>
  <si>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</si>
  <si>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</si>
  <si>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Jul 2008</t>
  </si>
  <si>
    <t>Ene- Jul 2009</t>
  </si>
  <si>
    <t>Variación Mensual %</t>
  </si>
  <si>
    <t>Jul 2009 - Jul 2008</t>
  </si>
  <si>
    <t>Variación Acumulada %</t>
  </si>
  <si>
    <t>Ene - Jul 2009 / Ene - Jul 2008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</si>
  <si>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</si>
  <si>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</si>
  <si>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</si>
  <si>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</si>
  <si>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</si>
  <si>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</si>
  <si>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Julio 2009</t>
  </si>
  <si>
    <t>% PART</t>
  </si>
  <si>
    <t>Julio 2008</t>
  </si>
  <si>
    <t>% Var.</t>
  </si>
  <si>
    <t>Ene - Jul 2009</t>
  </si>
  <si>
    <t>Ene - Jul 2008</t>
  </si>
  <si>
    <t>Avianca</t>
  </si>
  <si>
    <t>SAM</t>
  </si>
  <si>
    <t>Aerorepublica</t>
  </si>
  <si>
    <t>Aires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</si>
  <si>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</si>
  <si>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</si>
  <si>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</si>
  <si>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</si>
  <si>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</si>
  <si>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</si>
  <si>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</si>
  <si>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</si>
  <si>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Selva</t>
  </si>
  <si>
    <t>Tampa</t>
  </si>
  <si>
    <t>Air Colombia</t>
  </si>
  <si>
    <t>Sadelca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</si>
  <si>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</si>
  <si>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</si>
  <si>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</si>
  <si>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</si>
  <si>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</si>
  <si>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</si>
  <si>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>American</t>
  </si>
  <si>
    <t>Copa</t>
  </si>
  <si>
    <t>Iberia</t>
  </si>
  <si>
    <t>Continental</t>
  </si>
  <si>
    <t>Spirit Airlines</t>
  </si>
  <si>
    <t>Delta</t>
  </si>
  <si>
    <t>Air France</t>
  </si>
  <si>
    <t>Taca</t>
  </si>
  <si>
    <t>Lan Peru</t>
  </si>
  <si>
    <t>Jetblue</t>
  </si>
  <si>
    <t>Mexicana</t>
  </si>
  <si>
    <t>Lan Chile</t>
  </si>
  <si>
    <t>Lacsa</t>
  </si>
  <si>
    <t>Air Canada</t>
  </si>
  <si>
    <t>Air Comet</t>
  </si>
  <si>
    <t>Aerogal</t>
  </si>
  <si>
    <t>VRG Lineas Aereas</t>
  </si>
  <si>
    <t>Aerol. Argentinas</t>
  </si>
  <si>
    <t>Cubana</t>
  </si>
  <si>
    <t>Dutch Antilles</t>
  </si>
  <si>
    <t>Tame</t>
  </si>
  <si>
    <t>Información provisional. *: Variación superior a 500%.</t>
  </si>
  <si>
    <t>Cuadro 1.5 Carga internacional por empresa</t>
  </si>
  <si>
    <t>Arrow</t>
  </si>
  <si>
    <t>Linea A. Carguera de Col.</t>
  </si>
  <si>
    <t>Martinair</t>
  </si>
  <si>
    <t>Centurion</t>
  </si>
  <si>
    <t>Ups</t>
  </si>
  <si>
    <t>Vensecar C.A.</t>
  </si>
  <si>
    <t>Mas Air</t>
  </si>
  <si>
    <t>Fedex</t>
  </si>
  <si>
    <t>Cargolux</t>
  </si>
  <si>
    <t>Absa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</si>
  <si>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</si>
  <si>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</si>
  <si>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</si>
  <si>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</si>
  <si>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Julio 2008 </t>
  </si>
  <si>
    <t xml:space="preserve">TOTAL </t>
  </si>
  <si>
    <t>BOG-MDE-BOG</t>
  </si>
  <si>
    <t>BOG-CLO-BOG</t>
  </si>
  <si>
    <t>BOG-CTG-BOG</t>
  </si>
  <si>
    <t>BOG-BAQ-BOG</t>
  </si>
  <si>
    <t>BOG-SMR-BOG</t>
  </si>
  <si>
    <t>BOG-BGA-BOG</t>
  </si>
  <si>
    <t>BOG-PEI-BOG</t>
  </si>
  <si>
    <t>BOG-ADZ-BOG</t>
  </si>
  <si>
    <t>BOG-CUC-BOG</t>
  </si>
  <si>
    <t>BOG-MTR-BOG</t>
  </si>
  <si>
    <t>ADZ-CLO-ADZ</t>
  </si>
  <si>
    <t>BOG-MZL-BOG</t>
  </si>
  <si>
    <t>BOG-EOH-BOG</t>
  </si>
  <si>
    <t>BOG-NVA-BOG</t>
  </si>
  <si>
    <t>BOG-AXM-BOG</t>
  </si>
  <si>
    <t>CLO-MDE-CLO</t>
  </si>
  <si>
    <t>EOH-UIB-EOH</t>
  </si>
  <si>
    <t>APO-EOH-APO</t>
  </si>
  <si>
    <t>BOG-EYP-BOG</t>
  </si>
  <si>
    <t>CLO-CTG-CLO</t>
  </si>
  <si>
    <t>BOG-PSO-BOG</t>
  </si>
  <si>
    <t>CTG-MDE-CTG</t>
  </si>
  <si>
    <t>BOG-VUP-BOG</t>
  </si>
  <si>
    <t>BOG-IBE-BOG</t>
  </si>
  <si>
    <t>BOG-PPN-BOG</t>
  </si>
  <si>
    <t>BOG-LET-BOG</t>
  </si>
  <si>
    <t>EOH-MTR-EOH</t>
  </si>
  <si>
    <t>BAQ-MDE-BAQ</t>
  </si>
  <si>
    <t>ADZ-MDE-ADZ</t>
  </si>
  <si>
    <t>CLO-BAQ-CLO</t>
  </si>
  <si>
    <t>BOG-AUC-BOG</t>
  </si>
  <si>
    <t>CUC-BGA-CUC</t>
  </si>
  <si>
    <t>MDE-SMR-MDE</t>
  </si>
  <si>
    <t>EOH-PEI-EOH</t>
  </si>
  <si>
    <t>CLO-PSO-CLO</t>
  </si>
  <si>
    <t>BOG-FLA-BOG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</si>
  <si>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</si>
  <si>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</si>
  <si>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</si>
  <si>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</si>
  <si>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</si>
  <si>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</si>
  <si>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</si>
  <si>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</si>
  <si>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</si>
  <si>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</si>
  <si>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</si>
  <si>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</si>
  <si>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</si>
  <si>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</si>
  <si>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</si>
  <si>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</si>
  <si>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</si>
  <si>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</si>
  <si>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MDE-MIA-MDE</t>
  </si>
  <si>
    <t>BOG-NYC-BOG</t>
  </si>
  <si>
    <t>CLO-MIA-CLO</t>
  </si>
  <si>
    <t>BOG-FLL-BOG</t>
  </si>
  <si>
    <t>BOG-IAH-BOG</t>
  </si>
  <si>
    <t>BOG-ORL-BOG</t>
  </si>
  <si>
    <t>BOG-ATL-BOG</t>
  </si>
  <si>
    <t>BAQ-MIA-BAQ</t>
  </si>
  <si>
    <t>CTG-FLL-CTG</t>
  </si>
  <si>
    <t>BOG-YYZ-BOG</t>
  </si>
  <si>
    <t>SURAMERICA</t>
  </si>
  <si>
    <t>BOG-CCS-BOG</t>
  </si>
  <si>
    <t>BOG-LIM-BOG</t>
  </si>
  <si>
    <t>BOG-UIO-BOG</t>
  </si>
  <si>
    <t>BOG-SAO-BOG</t>
  </si>
  <si>
    <t>BOG-BUE-BOG</t>
  </si>
  <si>
    <t>BOG-SCL-BOG</t>
  </si>
  <si>
    <t>MDE-LIM-MDE</t>
  </si>
  <si>
    <t>MDE-UIO-MDE</t>
  </si>
  <si>
    <t>BOG-GYE-BOG</t>
  </si>
  <si>
    <t>MDE-CCS-MDE</t>
  </si>
  <si>
    <t>CLO-CCS-CLO</t>
  </si>
  <si>
    <t>EUROPA</t>
  </si>
  <si>
    <t>BOG-MAD-BOG</t>
  </si>
  <si>
    <t>BOG-CDG-BOG</t>
  </si>
  <si>
    <t>CLO-MAD-CLO</t>
  </si>
  <si>
    <t>BOG-BCN-BOG</t>
  </si>
  <si>
    <t>MDE-MAD-MDE</t>
  </si>
  <si>
    <t>CTG-MAD-CTG</t>
  </si>
  <si>
    <t>CENTRO AMERICA</t>
  </si>
  <si>
    <t>BOG-PTY-BOG</t>
  </si>
  <si>
    <t>CLO-PTY-CLO</t>
  </si>
  <si>
    <t>BOG-MEX-BOG</t>
  </si>
  <si>
    <t>MDE-PTY-MDE</t>
  </si>
  <si>
    <t>BOG-SJO-BOG</t>
  </si>
  <si>
    <t>BAQ-PTY-BAQ</t>
  </si>
  <si>
    <t>BOG-SDQ-BOG</t>
  </si>
  <si>
    <t>ISLAS CARIBE</t>
  </si>
  <si>
    <t>BOG-AUA-BOG</t>
  </si>
  <si>
    <t>BOG-HAV-BOG</t>
  </si>
  <si>
    <t>BOG-CUR-BOG</t>
  </si>
  <si>
    <t>MDE-AUA-MDE</t>
  </si>
  <si>
    <t>CLO-AUA-CLO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</si>
  <si>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</si>
  <si>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</si>
  <si>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</si>
  <si>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</si>
  <si>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Julio 2009</t>
  </si>
  <si>
    <t>Enero - Julio 2008</t>
  </si>
  <si>
    <t>NORTEAMÉRICA</t>
  </si>
  <si>
    <t>ESTADOS UNIDOS</t>
  </si>
  <si>
    <t>CANADA</t>
  </si>
  <si>
    <t>PUERTO RICO</t>
  </si>
  <si>
    <t>VENEZUELA</t>
  </si>
  <si>
    <t>PERU</t>
  </si>
  <si>
    <t>ECUADOR</t>
  </si>
  <si>
    <t>BRASIL</t>
  </si>
  <si>
    <t>ARGENTINA</t>
  </si>
  <si>
    <t>CHILE</t>
  </si>
  <si>
    <t>BOLIVIA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</si>
  <si>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</si>
  <si>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</si>
  <si>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</si>
  <si>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</si>
  <si>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</si>
  <si>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</si>
  <si>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</si>
  <si>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</si>
  <si>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</si>
  <si>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</si>
  <si>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</si>
  <si>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</si>
  <si>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</si>
  <si>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</si>
  <si>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</si>
  <si>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</si>
  <si>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</si>
  <si>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</si>
  <si>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BOG-CPQ-BOG</t>
  </si>
  <si>
    <t>CLO-UIO-CLO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</si>
  <si>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</si>
  <si>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</si>
  <si>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</si>
  <si>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</si>
  <si>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</si>
  <si>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</si>
  <si>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Información Provisional. *: Variación superior a 500%. Fuente: Empresas Aéreas. Carga en toneladas.</t>
  </si>
  <si>
    <t>Cuadro 1.9C Carga Internacional por Continente y Empresa</t>
  </si>
  <si>
    <t>Cuadro 1.10 Pasajeros Nacionales por Aeropuerto</t>
  </si>
  <si>
    <t>AEROPUERTO</t>
  </si>
  <si>
    <t>BOGOTA</t>
  </si>
  <si>
    <t>CALI</t>
  </si>
  <si>
    <t>RIONEGRO - ANTIOQUIA</t>
  </si>
  <si>
    <t>CARTAGENA</t>
  </si>
  <si>
    <t>BARRANQUILLA</t>
  </si>
  <si>
    <t>MEDELLIN</t>
  </si>
  <si>
    <t>SAN ANDRES - ISLA</t>
  </si>
  <si>
    <t>BUCARAMANGA</t>
  </si>
  <si>
    <t>SANTA MARTA</t>
  </si>
  <si>
    <t>PEREIRA</t>
  </si>
  <si>
    <t>CUCUTA</t>
  </si>
  <si>
    <t>MONTERIA</t>
  </si>
  <si>
    <t>MANIZALES</t>
  </si>
  <si>
    <t>NEIVA</t>
  </si>
  <si>
    <t>ARMENIA</t>
  </si>
  <si>
    <t>QUIBDO</t>
  </si>
  <si>
    <t>PASTO</t>
  </si>
  <si>
    <t>IBAGUE</t>
  </si>
  <si>
    <t>EL YOPAL</t>
  </si>
  <si>
    <t>VALLEDUPAR</t>
  </si>
  <si>
    <t>CAREPA</t>
  </si>
  <si>
    <t>BARRANCABERMEJA</t>
  </si>
  <si>
    <t>POPAYAN</t>
  </si>
  <si>
    <t>LETICIA</t>
  </si>
  <si>
    <t>ARAUCA - MUNICIPIO</t>
  </si>
  <si>
    <t>VILLAVICENCIO</t>
  </si>
  <si>
    <t>COROZAL</t>
  </si>
  <si>
    <t>RIOHACHA</t>
  </si>
  <si>
    <t>PUERTO ASIS</t>
  </si>
  <si>
    <t>FLORENCIA</t>
  </si>
  <si>
    <t>TUMACO</t>
  </si>
  <si>
    <t>CAUCASIA</t>
  </si>
  <si>
    <t>PROVIDENCIA</t>
  </si>
  <si>
    <t>BAHIA SOLANO</t>
  </si>
  <si>
    <t>PUERTO CARRENO</t>
  </si>
  <si>
    <t>GUAPI</t>
  </si>
  <si>
    <t>PUERTO INIRIDA</t>
  </si>
  <si>
    <t>CARTAGO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</si>
  <si>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</si>
  <si>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</si>
  <si>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</si>
  <si>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MITU</t>
  </si>
  <si>
    <t>SAN JOSE DEL GUAVIARE</t>
  </si>
  <si>
    <t>MELGAR</t>
  </si>
  <si>
    <t>LA MACARENA</t>
  </si>
  <si>
    <t>LA URIBE</t>
  </si>
  <si>
    <t>GUAINIA (BARRANCO MINAS)</t>
  </si>
  <si>
    <t>SOLANO</t>
  </si>
  <si>
    <t>CARURU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</si>
  <si>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</si>
  <si>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</si>
  <si>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</si>
  <si>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</si>
  <si>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</si>
  <si>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</si>
  <si>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</si>
  <si>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</si>
  <si>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</si>
  <si>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</si>
  <si>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</si>
  <si>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</si>
  <si>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</si>
  <si>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</si>
  <si>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</si>
  <si>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</si>
  <si>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</si>
  <si>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</si>
  <si>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</si>
  <si>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</si>
  <si>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</si>
  <si>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</si>
  <si>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</si>
  <si>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</si>
  <si>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</si>
  <si>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</si>
  <si>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</si>
  <si>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</si>
  <si>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</si>
  <si>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</si>
  <si>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</si>
  <si>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</si>
  <si>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</si>
  <si>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</si>
  <si>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</si>
  <si>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</si>
  <si>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</si>
  <si>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</si>
  <si>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</si>
  <si>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</si>
  <si>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</si>
  <si>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</si>
  <si>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</si>
  <si>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</si>
  <si>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</si>
  <si>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</si>
  <si>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</si>
  <si>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</si>
  <si>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</si>
  <si>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</si>
  <si>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</si>
  <si>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Julio 2009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</si>
</sst>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color indexed="12"/>
      <name val="Arial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2"/>
      <color indexed="12"/>
      <name val="Century Gothic"/>
      <family val="2"/>
    </font>
    <font>
      <sz val="11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4"/>
      <color indexed="48"/>
      <name val="Arial"/>
      <family val="2"/>
    </font>
    <font>
      <sz val="12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67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3" fillId="2" borderId="10" xfId="45" applyFont="1" applyFill="1" applyBorder="1" applyAlignment="1">
      <alignment horizontal="center"/>
    </xf>
    <xf numFmtId="37" fontId="23" fillId="2" borderId="11" xfId="45" applyFont="1" applyFill="1" applyBorder="1" applyAlignment="1">
      <alignment horizontal="center"/>
    </xf>
    <xf numFmtId="37" fontId="24" fillId="7" borderId="12" xfId="63" applyFont="1" applyFill="1" applyBorder="1" applyAlignment="1">
      <alignment horizontal="center" vertical="center"/>
      <protection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17" xfId="63" applyFont="1" applyFill="1" applyBorder="1" applyAlignment="1">
      <alignment vertical="center"/>
      <protection/>
    </xf>
    <xf numFmtId="37" fontId="25" fillId="7" borderId="18" xfId="63" applyFont="1" applyFill="1" applyBorder="1" applyAlignment="1">
      <alignment vertical="center"/>
      <protection/>
    </xf>
    <xf numFmtId="37" fontId="22" fillId="7" borderId="18" xfId="63" applyFont="1" applyFill="1" applyBorder="1">
      <alignment/>
      <protection/>
    </xf>
    <xf numFmtId="37" fontId="22" fillId="7" borderId="19" xfId="63" applyFont="1" applyFill="1" applyBorder="1">
      <alignment/>
      <protection/>
    </xf>
    <xf numFmtId="37" fontId="26" fillId="7" borderId="12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7" fillId="7" borderId="12" xfId="63" applyFont="1" applyFill="1" applyBorder="1" applyAlignment="1" applyProtection="1">
      <alignment horizontal="center" vertical="center"/>
      <protection/>
    </xf>
    <xf numFmtId="37" fontId="27" fillId="7" borderId="13" xfId="63" applyFont="1" applyFill="1" applyBorder="1" applyAlignment="1" applyProtection="1">
      <alignment horizontal="center" vertical="center"/>
      <protection/>
    </xf>
    <xf numFmtId="37" fontId="27" fillId="7" borderId="14" xfId="63" applyFont="1" applyFill="1" applyBorder="1" applyAlignment="1" applyProtection="1">
      <alignment horizontal="center" vertical="center"/>
      <protection/>
    </xf>
    <xf numFmtId="37" fontId="27" fillId="7" borderId="12" xfId="63" applyFont="1" applyFill="1" applyBorder="1" applyAlignment="1">
      <alignment horizontal="center" vertical="center"/>
      <protection/>
    </xf>
    <xf numFmtId="37" fontId="27" fillId="7" borderId="13" xfId="63" applyFont="1" applyFill="1" applyBorder="1" applyAlignment="1">
      <alignment horizontal="center" vertical="center"/>
      <protection/>
    </xf>
    <xf numFmtId="37" fontId="27" fillId="7" borderId="14" xfId="63" applyFont="1" applyFill="1" applyBorder="1" applyAlignment="1">
      <alignment horizontal="center" vertical="center"/>
      <protection/>
    </xf>
    <xf numFmtId="37" fontId="27" fillId="7" borderId="0" xfId="63" applyFont="1" applyFill="1" applyBorder="1" applyAlignment="1">
      <alignment horizontal="center" vertical="center"/>
      <protection/>
    </xf>
    <xf numFmtId="37" fontId="27" fillId="7" borderId="16" xfId="63" applyFont="1" applyFill="1" applyBorder="1" applyAlignment="1">
      <alignment horizontal="center" vertical="center"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7" fillId="7" borderId="15" xfId="63" applyFont="1" applyFill="1" applyBorder="1" applyAlignment="1" applyProtection="1">
      <alignment horizontal="center" vertical="center"/>
      <protection/>
    </xf>
    <xf numFmtId="37" fontId="27" fillId="7" borderId="0" xfId="63" applyFont="1" applyFill="1" applyBorder="1" applyAlignment="1" applyProtection="1">
      <alignment horizontal="center" vertical="center"/>
      <protection/>
    </xf>
    <xf numFmtId="37" fontId="27" fillId="7" borderId="16" xfId="63" applyFont="1" applyFill="1" applyBorder="1" applyAlignment="1" applyProtection="1">
      <alignment horizontal="center" vertical="center"/>
      <protection/>
    </xf>
    <xf numFmtId="37" fontId="27" fillId="7" borderId="15" xfId="63" applyFont="1" applyFill="1" applyBorder="1" applyAlignment="1">
      <alignment horizontal="center" vertical="center"/>
      <protection/>
    </xf>
    <xf numFmtId="37" fontId="22" fillId="7" borderId="0" xfId="63" applyFont="1" applyFill="1" applyBorder="1">
      <alignment/>
      <protection/>
    </xf>
    <xf numFmtId="37" fontId="22" fillId="7" borderId="16" xfId="63" applyFont="1" applyFill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7" fillId="7" borderId="20" xfId="63" applyFont="1" applyFill="1" applyBorder="1" applyAlignment="1">
      <alignment horizontal="center" vertical="center"/>
      <protection/>
    </xf>
    <xf numFmtId="37" fontId="27" fillId="7" borderId="21" xfId="63" applyFont="1" applyFill="1" applyBorder="1" applyAlignment="1">
      <alignment horizontal="center" vertical="center"/>
      <protection/>
    </xf>
    <xf numFmtId="37" fontId="27" fillId="7" borderId="22" xfId="63" applyFont="1" applyFill="1" applyBorder="1" applyAlignment="1">
      <alignment horizontal="center" vertical="center" wrapText="1"/>
      <protection/>
    </xf>
    <xf numFmtId="37" fontId="25" fillId="7" borderId="12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23" xfId="63" applyFont="1" applyFill="1" applyBorder="1" applyAlignment="1" applyProtection="1">
      <alignment horizontal="center" vertical="center"/>
      <protection/>
    </xf>
    <xf numFmtId="37" fontId="25" fillId="7" borderId="13" xfId="63" applyFont="1" applyFill="1" applyBorder="1" applyAlignment="1" applyProtection="1">
      <alignment horizontal="centerContinuous" vertical="center"/>
      <protection/>
    </xf>
    <xf numFmtId="37" fontId="27" fillId="7" borderId="13" xfId="63" applyFont="1" applyFill="1" applyBorder="1" applyAlignment="1">
      <alignment horizontal="centerContinuous" vertical="center"/>
      <protection/>
    </xf>
    <xf numFmtId="37" fontId="27" fillId="7" borderId="21" xfId="63" applyFont="1" applyFill="1" applyBorder="1" applyAlignment="1">
      <alignment horizontal="centerContinuous" vertical="center"/>
      <protection/>
    </xf>
    <xf numFmtId="37" fontId="28" fillId="7" borderId="24" xfId="63" applyFont="1" applyFill="1" applyBorder="1" applyAlignment="1" applyProtection="1">
      <alignment horizontal="center" vertical="center"/>
      <protection/>
    </xf>
    <xf numFmtId="37" fontId="28" fillId="7" borderId="22" xfId="63" applyFont="1" applyFill="1" applyBorder="1" applyAlignment="1">
      <alignment horizontal="center" vertical="center" wrapText="1"/>
      <protection/>
    </xf>
    <xf numFmtId="37" fontId="28" fillId="7" borderId="13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 wrapText="1"/>
      <protection/>
    </xf>
    <xf numFmtId="37" fontId="29" fillId="7" borderId="26" xfId="63" applyFont="1" applyFill="1" applyBorder="1" applyAlignment="1">
      <alignment horizontal="center" vertical="center"/>
      <protection/>
    </xf>
    <xf numFmtId="37" fontId="29" fillId="7" borderId="27" xfId="63" applyFont="1" applyFill="1" applyBorder="1" applyAlignment="1">
      <alignment horizontal="center" vertical="center"/>
      <protection/>
    </xf>
    <xf numFmtId="37" fontId="29" fillId="7" borderId="0" xfId="63" applyFont="1" applyFill="1" applyBorder="1" applyAlignment="1">
      <alignment horizontal="center" vertical="center"/>
      <protection/>
    </xf>
    <xf numFmtId="37" fontId="29" fillId="7" borderId="28" xfId="63" applyFont="1" applyFill="1" applyBorder="1" applyAlignment="1">
      <alignment horizontal="center" vertical="center" wrapText="1"/>
      <protection/>
    </xf>
    <xf numFmtId="37" fontId="27" fillId="7" borderId="29" xfId="63" applyFont="1" applyFill="1" applyBorder="1" applyAlignment="1" applyProtection="1">
      <alignment horizontal="fill"/>
      <protection/>
    </xf>
    <xf numFmtId="37" fontId="27" fillId="7" borderId="30" xfId="63" applyFont="1" applyFill="1" applyBorder="1" applyAlignment="1" applyProtection="1">
      <alignment horizontal="fill"/>
      <protection/>
    </xf>
    <xf numFmtId="37" fontId="27" fillId="7" borderId="31" xfId="63" applyFont="1" applyFill="1" applyBorder="1" applyAlignment="1" applyProtection="1">
      <alignment horizontal="fill"/>
      <protection/>
    </xf>
    <xf numFmtId="37" fontId="27" fillId="7" borderId="32" xfId="63" applyFont="1" applyFill="1" applyBorder="1" applyAlignment="1" applyProtection="1">
      <alignment horizontal="fill"/>
      <protection/>
    </xf>
    <xf numFmtId="37" fontId="30" fillId="7" borderId="33" xfId="63" applyFont="1" applyFill="1" applyBorder="1" applyAlignment="1">
      <alignment vertical="center"/>
      <protection/>
    </xf>
    <xf numFmtId="37" fontId="30" fillId="7" borderId="28" xfId="63" applyFont="1" applyFill="1" applyBorder="1" applyAlignment="1">
      <alignment horizontal="center" vertical="center" wrapText="1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34" xfId="63" applyFont="1" applyFill="1" applyBorder="1" applyAlignment="1">
      <alignment horizontal="center" vertical="center" wrapText="1"/>
      <protection/>
    </xf>
    <xf numFmtId="37" fontId="26" fillId="7" borderId="17" xfId="63" applyFont="1" applyFill="1" applyBorder="1" applyAlignment="1" applyProtection="1">
      <alignment horizontal="centerContinuous"/>
      <protection/>
    </xf>
    <xf numFmtId="37" fontId="26" fillId="7" borderId="19" xfId="63" applyFont="1" applyFill="1" applyBorder="1" applyAlignment="1">
      <alignment horizontal="centerContinuous"/>
      <protection/>
    </xf>
    <xf numFmtId="37" fontId="29" fillId="7" borderId="35" xfId="63" applyFont="1" applyFill="1" applyBorder="1" applyAlignment="1">
      <alignment horizontal="center" vertical="center"/>
      <protection/>
    </xf>
    <xf numFmtId="37" fontId="29" fillId="7" borderId="36" xfId="63" applyFont="1" applyFill="1" applyBorder="1" applyAlignment="1">
      <alignment horizontal="center" vertical="center"/>
      <protection/>
    </xf>
    <xf numFmtId="37" fontId="29" fillId="7" borderId="18" xfId="63" applyFont="1" applyFill="1" applyBorder="1" applyAlignment="1">
      <alignment horizontal="center" vertical="center"/>
      <protection/>
    </xf>
    <xf numFmtId="37" fontId="29" fillId="7" borderId="37" xfId="63" applyFont="1" applyFill="1" applyBorder="1" applyAlignment="1">
      <alignment horizontal="center" vertical="center" wrapText="1"/>
      <protection/>
    </xf>
    <xf numFmtId="37" fontId="27" fillId="7" borderId="38" xfId="63" applyFont="1" applyFill="1" applyBorder="1" applyAlignment="1" applyProtection="1">
      <alignment horizontal="center"/>
      <protection/>
    </xf>
    <xf numFmtId="37" fontId="27" fillId="7" borderId="39" xfId="63" applyFont="1" applyFill="1" applyBorder="1" applyAlignment="1" applyProtection="1">
      <alignment horizontal="center"/>
      <protection/>
    </xf>
    <xf numFmtId="37" fontId="27" fillId="7" borderId="40" xfId="63" applyFont="1" applyFill="1" applyBorder="1" applyAlignment="1" applyProtection="1">
      <alignment horizontal="center"/>
      <protection/>
    </xf>
    <xf numFmtId="37" fontId="27" fillId="7" borderId="36" xfId="63" applyFont="1" applyFill="1" applyBorder="1" applyAlignment="1" applyProtection="1">
      <alignment horizontal="center"/>
      <protection/>
    </xf>
    <xf numFmtId="37" fontId="30" fillId="7" borderId="41" xfId="63" applyFont="1" applyFill="1" applyBorder="1" applyAlignment="1">
      <alignment vertical="center"/>
      <protection/>
    </xf>
    <xf numFmtId="37" fontId="30" fillId="7" borderId="37" xfId="63" applyFont="1" applyFill="1" applyBorder="1" applyAlignment="1">
      <alignment horizontal="center" vertical="center" wrapText="1"/>
      <protection/>
    </xf>
    <xf numFmtId="37" fontId="30" fillId="7" borderId="18" xfId="63" applyFont="1" applyFill="1" applyBorder="1" applyAlignment="1">
      <alignment horizontal="center" vertical="center"/>
      <protection/>
    </xf>
    <xf numFmtId="37" fontId="30" fillId="7" borderId="42" xfId="63" applyFont="1" applyFill="1" applyBorder="1" applyAlignment="1">
      <alignment horizontal="center" vertical="center" wrapText="1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Protection="1">
      <alignment/>
      <protection/>
    </xf>
    <xf numFmtId="37" fontId="22" fillId="0" borderId="33" xfId="63" applyFont="1" applyBorder="1">
      <alignment/>
      <protection/>
    </xf>
    <xf numFmtId="37" fontId="22" fillId="5" borderId="46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37" fontId="22" fillId="0" borderId="0" xfId="63" applyFont="1">
      <alignment/>
      <protection/>
    </xf>
    <xf numFmtId="37" fontId="32" fillId="0" borderId="15" xfId="63" applyFont="1" applyBorder="1">
      <alignment/>
      <protection/>
    </xf>
    <xf numFmtId="37" fontId="31" fillId="0" borderId="16" xfId="63" applyFont="1" applyFill="1" applyBorder="1" applyAlignment="1" applyProtection="1">
      <alignment horizontal="left"/>
      <protection/>
    </xf>
    <xf numFmtId="3" fontId="22" fillId="0" borderId="26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>
      <alignment/>
      <protection/>
    </xf>
    <xf numFmtId="3" fontId="22" fillId="0" borderId="33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43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22" fillId="0" borderId="45" xfId="63" applyFont="1" applyFill="1" applyBorder="1" applyProtection="1">
      <alignment/>
      <protection/>
    </xf>
    <xf numFmtId="37" fontId="22" fillId="0" borderId="27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4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28" xfId="63" applyFont="1" applyBorder="1">
      <alignment/>
      <protection/>
    </xf>
    <xf numFmtId="37" fontId="22" fillId="5" borderId="0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37" fontId="31" fillId="0" borderId="0" xfId="63" applyFont="1">
      <alignment/>
      <protection/>
    </xf>
    <xf numFmtId="37" fontId="22" fillId="0" borderId="27" xfId="63" applyFont="1" applyFill="1" applyBorder="1" applyProtection="1">
      <alignment/>
      <protection/>
    </xf>
    <xf numFmtId="37" fontId="29" fillId="0" borderId="0" xfId="63" applyFont="1">
      <alignment/>
      <protection/>
    </xf>
    <xf numFmtId="37" fontId="33" fillId="0" borderId="16" xfId="63" applyFont="1" applyFill="1" applyBorder="1" applyAlignment="1" applyProtection="1">
      <alignment horizontal="left"/>
      <protection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43" xfId="63" applyNumberFormat="1" applyFont="1" applyFill="1" applyBorder="1" applyAlignment="1">
      <alignment horizontal="right"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28" xfId="63" applyFont="1" applyBorder="1">
      <alignment/>
      <protection/>
    </xf>
    <xf numFmtId="37" fontId="34" fillId="5" borderId="0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3" fillId="0" borderId="0" xfId="63" applyFont="1">
      <alignment/>
      <protection/>
    </xf>
    <xf numFmtId="37" fontId="32" fillId="0" borderId="47" xfId="63" applyFont="1" applyBorder="1">
      <alignment/>
      <protection/>
    </xf>
    <xf numFmtId="37" fontId="29" fillId="0" borderId="48" xfId="63" applyFont="1" applyFill="1" applyBorder="1" applyAlignment="1">
      <alignment vertical="center"/>
      <protection/>
    </xf>
    <xf numFmtId="37" fontId="31" fillId="0" borderId="49" xfId="63" applyFont="1" applyFill="1" applyBorder="1" applyAlignment="1" applyProtection="1">
      <alignment horizontal="left"/>
      <protection/>
    </xf>
    <xf numFmtId="3" fontId="22" fillId="0" borderId="50" xfId="63" applyNumberFormat="1" applyFont="1" applyFill="1" applyBorder="1" applyAlignment="1">
      <alignment horizontal="right"/>
      <protection/>
    </xf>
    <xf numFmtId="3" fontId="22" fillId="0" borderId="32" xfId="63" applyNumberFormat="1" applyFont="1" applyFill="1" applyBorder="1">
      <alignment/>
      <protection/>
    </xf>
    <xf numFmtId="3" fontId="22" fillId="0" borderId="51" xfId="63" applyNumberFormat="1" applyFont="1" applyFill="1" applyBorder="1">
      <alignment/>
      <protection/>
    </xf>
    <xf numFmtId="3" fontId="22" fillId="0" borderId="52" xfId="63" applyNumberFormat="1" applyFont="1" applyFill="1" applyBorder="1">
      <alignment/>
      <protection/>
    </xf>
    <xf numFmtId="37" fontId="22" fillId="0" borderId="29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Protection="1">
      <alignment/>
      <protection/>
    </xf>
    <xf numFmtId="37" fontId="22" fillId="0" borderId="32" xfId="63" applyFont="1" applyFill="1" applyBorder="1" applyAlignment="1" applyProtection="1">
      <alignment horizontal="right"/>
      <protection/>
    </xf>
    <xf numFmtId="37" fontId="22" fillId="0" borderId="30" xfId="63" applyFont="1" applyFill="1" applyBorder="1" applyProtection="1">
      <alignment/>
      <protection/>
    </xf>
    <xf numFmtId="37" fontId="22" fillId="0" borderId="53" xfId="63" applyFont="1" applyFill="1" applyBorder="1" applyAlignment="1" applyProtection="1">
      <alignment horizontal="right"/>
      <protection/>
    </xf>
    <xf numFmtId="37" fontId="22" fillId="0" borderId="52" xfId="63" applyFont="1" applyBorder="1">
      <alignment/>
      <protection/>
    </xf>
    <xf numFmtId="37" fontId="22" fillId="5" borderId="31" xfId="63" applyFont="1" applyFill="1" applyBorder="1">
      <alignment/>
      <protection/>
    </xf>
    <xf numFmtId="37" fontId="22" fillId="5" borderId="54" xfId="63" applyFont="1" applyFill="1" applyBorder="1">
      <alignment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" fontId="22" fillId="0" borderId="15" xfId="63" applyNumberFormat="1" applyFont="1" applyFill="1" applyBorder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28" xfId="63" applyFont="1" applyBorder="1">
      <alignment/>
      <protection/>
    </xf>
    <xf numFmtId="37" fontId="22" fillId="5" borderId="45" xfId="63" applyFont="1" applyFill="1" applyBorder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37" fontId="33" fillId="0" borderId="16" xfId="63" applyFont="1" applyFill="1" applyBorder="1" applyAlignment="1" applyProtection="1">
      <alignment horizontal="left"/>
      <protection/>
    </xf>
    <xf numFmtId="3" fontId="34" fillId="0" borderId="26" xfId="63" applyNumberFormat="1" applyFont="1" applyFill="1" applyBorder="1" applyAlignment="1">
      <alignment horizontal="right"/>
      <protection/>
    </xf>
    <xf numFmtId="3" fontId="34" fillId="0" borderId="27" xfId="63" applyNumberFormat="1" applyFont="1" applyFill="1" applyBorder="1">
      <alignment/>
      <protection/>
    </xf>
    <xf numFmtId="3" fontId="34" fillId="0" borderId="33" xfId="63" applyNumberFormat="1" applyFont="1" applyFill="1" applyBorder="1">
      <alignment/>
      <protection/>
    </xf>
    <xf numFmtId="3" fontId="34" fillId="0" borderId="28" xfId="63" applyNumberFormat="1" applyFont="1" applyFill="1" applyBorder="1">
      <alignment/>
      <protection/>
    </xf>
    <xf numFmtId="3" fontId="34" fillId="0" borderId="15" xfId="63" applyNumberFormat="1" applyFont="1" applyFill="1" applyBorder="1">
      <alignment/>
      <protection/>
    </xf>
    <xf numFmtId="3" fontId="34" fillId="0" borderId="44" xfId="63" applyNumberFormat="1" applyFont="1" applyFill="1" applyBorder="1" applyAlignment="1">
      <alignment horizontal="right"/>
      <protection/>
    </xf>
    <xf numFmtId="37" fontId="34" fillId="0" borderId="45" xfId="63" applyFont="1" applyFill="1" applyBorder="1" applyProtection="1">
      <alignment/>
      <protection/>
    </xf>
    <xf numFmtId="37" fontId="34" fillId="0" borderId="27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Alignment="1" applyProtection="1">
      <alignment horizontal="right"/>
      <protection/>
    </xf>
    <xf numFmtId="37" fontId="34" fillId="0" borderId="44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28" xfId="63" applyFont="1" applyBorder="1">
      <alignment/>
      <protection/>
    </xf>
    <xf numFmtId="37" fontId="34" fillId="5" borderId="45" xfId="63" applyFont="1" applyFill="1" applyBorder="1">
      <alignment/>
      <protection/>
    </xf>
    <xf numFmtId="37" fontId="34" fillId="5" borderId="34" xfId="63" applyFont="1" applyFill="1" applyBorder="1">
      <alignment/>
      <protection/>
    </xf>
    <xf numFmtId="37" fontId="34" fillId="0" borderId="0" xfId="63" applyFont="1">
      <alignment/>
      <protection/>
    </xf>
    <xf numFmtId="37" fontId="36" fillId="0" borderId="48" xfId="63" applyFont="1" applyFill="1" applyBorder="1" applyAlignment="1" applyProtection="1">
      <alignment horizontal="left"/>
      <protection/>
    </xf>
    <xf numFmtId="37" fontId="22" fillId="0" borderId="50" xfId="63" applyFont="1" applyFill="1" applyBorder="1" applyAlignment="1" applyProtection="1">
      <alignment horizontal="right"/>
      <protection/>
    </xf>
    <xf numFmtId="37" fontId="22" fillId="0" borderId="51" xfId="63" applyFont="1" applyFill="1" applyBorder="1" applyAlignment="1" applyProtection="1">
      <alignment horizontal="right"/>
      <protection/>
    </xf>
    <xf numFmtId="37" fontId="22" fillId="0" borderId="52" xfId="63" applyFont="1" applyFill="1" applyBorder="1" applyAlignment="1" applyProtection="1">
      <alignment horizontal="right"/>
      <protection/>
    </xf>
    <xf numFmtId="37" fontId="22" fillId="0" borderId="48" xfId="63" applyFont="1" applyFill="1" applyBorder="1" applyAlignment="1" applyProtection="1">
      <alignment horizontal="right"/>
      <protection/>
    </xf>
    <xf numFmtId="37" fontId="22" fillId="0" borderId="53" xfId="63" applyFont="1" applyBorder="1" applyAlignment="1" applyProtection="1">
      <alignment horizontal="right"/>
      <protection/>
    </xf>
    <xf numFmtId="37" fontId="37" fillId="0" borderId="15" xfId="63" applyFont="1" applyFill="1" applyBorder="1" applyAlignment="1" applyProtection="1">
      <alignment horizontal="left"/>
      <protection/>
    </xf>
    <xf numFmtId="3" fontId="22" fillId="0" borderId="55" xfId="63" applyNumberFormat="1" applyFont="1" applyFill="1" applyBorder="1" applyAlignment="1">
      <alignment horizontal="right"/>
      <protection/>
    </xf>
    <xf numFmtId="3" fontId="22" fillId="0" borderId="27" xfId="63" applyNumberFormat="1" applyFont="1" applyFill="1" applyBorder="1" applyAlignment="1">
      <alignment horizontal="right"/>
      <protection/>
    </xf>
    <xf numFmtId="37" fontId="22" fillId="0" borderId="0" xfId="63" applyFont="1" applyBorder="1" applyAlignment="1" applyProtection="1">
      <alignment horizontal="right"/>
      <protection/>
    </xf>
    <xf numFmtId="37" fontId="22" fillId="5" borderId="45" xfId="63" applyFont="1" applyFill="1" applyBorder="1">
      <alignment/>
      <protection/>
    </xf>
    <xf numFmtId="37" fontId="22" fillId="5" borderId="56" xfId="63" applyFont="1" applyFill="1" applyBorder="1">
      <alignment/>
      <protection/>
    </xf>
    <xf numFmtId="37" fontId="38" fillId="0" borderId="48" xfId="63" applyFont="1" applyFill="1" applyBorder="1" applyAlignment="1" applyProtection="1">
      <alignment horizontal="left"/>
      <protection/>
    </xf>
    <xf numFmtId="37" fontId="22" fillId="5" borderId="53" xfId="63" applyFont="1" applyFill="1" applyBorder="1">
      <alignment/>
      <protection/>
    </xf>
    <xf numFmtId="37" fontId="22" fillId="0" borderId="16" xfId="63" applyFont="1" applyFill="1" applyBorder="1">
      <alignment/>
      <protection/>
    </xf>
    <xf numFmtId="2" fontId="29" fillId="0" borderId="26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center"/>
      <protection/>
    </xf>
    <xf numFmtId="2" fontId="29" fillId="0" borderId="33" xfId="63" applyNumberFormat="1" applyFont="1" applyFill="1" applyBorder="1" applyAlignment="1" applyProtection="1">
      <alignment horizontal="center"/>
      <protection/>
    </xf>
    <xf numFmtId="2" fontId="29" fillId="0" borderId="28" xfId="63" applyNumberFormat="1" applyFont="1" applyFill="1" applyBorder="1" applyAlignment="1" applyProtection="1">
      <alignment horizontal="center"/>
      <protection/>
    </xf>
    <xf numFmtId="2" fontId="29" fillId="0" borderId="43" xfId="63" applyNumberFormat="1" applyFont="1" applyFill="1" applyBorder="1" applyAlignment="1" applyProtection="1">
      <alignment horizontal="right" indent="1"/>
      <protection/>
    </xf>
    <xf numFmtId="2" fontId="29" fillId="0" borderId="44" xfId="63" applyNumberFormat="1" applyFont="1" applyFill="1" applyBorder="1" applyAlignment="1" applyProtection="1">
      <alignment horizontal="right" indent="1"/>
      <protection/>
    </xf>
    <xf numFmtId="2" fontId="29" fillId="0" borderId="55" xfId="63" applyNumberFormat="1" applyFont="1" applyFill="1" applyBorder="1" applyAlignment="1" applyProtection="1">
      <alignment horizontal="center"/>
      <protection/>
    </xf>
    <xf numFmtId="2" fontId="29" fillId="0" borderId="44" xfId="63" applyNumberFormat="1" applyFont="1" applyFill="1" applyBorder="1" applyAlignment="1" applyProtection="1">
      <alignment horizontal="center"/>
      <protection/>
    </xf>
    <xf numFmtId="2" fontId="29" fillId="5" borderId="0" xfId="63" applyNumberFormat="1" applyFont="1" applyFill="1" applyBorder="1" applyAlignment="1" applyProtection="1">
      <alignment horizontal="right" indent="1"/>
      <protection/>
    </xf>
    <xf numFmtId="2" fontId="29" fillId="5" borderId="34" xfId="63" applyNumberFormat="1" applyFont="1" applyFill="1" applyBorder="1" applyAlignment="1" applyProtection="1">
      <alignment horizontal="center"/>
      <protection/>
    </xf>
    <xf numFmtId="37" fontId="37" fillId="0" borderId="47" xfId="63" applyFont="1" applyFill="1" applyBorder="1" applyAlignment="1" applyProtection="1">
      <alignment horizontal="left"/>
      <protection/>
    </xf>
    <xf numFmtId="37" fontId="22" fillId="0" borderId="57" xfId="63" applyFont="1" applyFill="1" applyBorder="1">
      <alignment/>
      <protection/>
    </xf>
    <xf numFmtId="2" fontId="29" fillId="0" borderId="58" xfId="63" applyNumberFormat="1" applyFont="1" applyFill="1" applyBorder="1" applyProtection="1">
      <alignment/>
      <protection/>
    </xf>
    <xf numFmtId="2" fontId="29" fillId="0" borderId="59" xfId="63" applyNumberFormat="1" applyFont="1" applyFill="1" applyBorder="1" applyProtection="1">
      <alignment/>
      <protection/>
    </xf>
    <xf numFmtId="2" fontId="29" fillId="0" borderId="60" xfId="63" applyNumberFormat="1" applyFont="1" applyFill="1" applyBorder="1" applyAlignment="1" applyProtection="1">
      <alignment horizontal="center"/>
      <protection/>
    </xf>
    <xf numFmtId="2" fontId="29" fillId="0" borderId="61" xfId="63" applyNumberFormat="1" applyFont="1" applyFill="1" applyBorder="1" applyAlignment="1" applyProtection="1">
      <alignment horizontal="center"/>
      <protection/>
    </xf>
    <xf numFmtId="2" fontId="29" fillId="0" borderId="62" xfId="63" applyNumberFormat="1" applyFont="1" applyFill="1" applyBorder="1" applyAlignment="1" applyProtection="1">
      <alignment horizontal="right" indent="1"/>
      <protection/>
    </xf>
    <xf numFmtId="2" fontId="29" fillId="0" borderId="63" xfId="63" applyNumberFormat="1" applyFont="1" applyFill="1" applyBorder="1" applyAlignment="1" applyProtection="1">
      <alignment horizontal="right" indent="1"/>
      <protection/>
    </xf>
    <xf numFmtId="2" fontId="29" fillId="0" borderId="64" xfId="63" applyNumberFormat="1" applyFont="1" applyFill="1" applyBorder="1" applyAlignment="1" applyProtection="1">
      <alignment horizontal="right" indent="1"/>
      <protection/>
    </xf>
    <xf numFmtId="2" fontId="29" fillId="0" borderId="59" xfId="63" applyNumberFormat="1" applyFont="1" applyFill="1" applyBorder="1" applyAlignment="1" applyProtection="1">
      <alignment horizontal="right" indent="1"/>
      <protection/>
    </xf>
    <xf numFmtId="2" fontId="29" fillId="0" borderId="65" xfId="63" applyNumberFormat="1" applyFont="1" applyBorder="1" applyAlignment="1" applyProtection="1">
      <alignment horizontal="right" indent="1"/>
      <protection/>
    </xf>
    <xf numFmtId="37" fontId="29" fillId="0" borderId="61" xfId="63" applyFont="1" applyBorder="1">
      <alignment/>
      <protection/>
    </xf>
    <xf numFmtId="2" fontId="29" fillId="5" borderId="65" xfId="63" applyNumberFormat="1" applyFont="1" applyFill="1" applyBorder="1">
      <alignment/>
      <protection/>
    </xf>
    <xf numFmtId="2" fontId="29" fillId="5" borderId="56" xfId="63" applyNumberFormat="1" applyFont="1" applyFill="1" applyBorder="1">
      <alignment/>
      <protection/>
    </xf>
    <xf numFmtId="37" fontId="38" fillId="0" borderId="15" xfId="63" applyFont="1" applyFill="1" applyBorder="1" applyAlignment="1" applyProtection="1">
      <alignment horizontal="left"/>
      <protection/>
    </xf>
    <xf numFmtId="2" fontId="29" fillId="0" borderId="26" xfId="63" applyNumberFormat="1" applyFont="1" applyFill="1" applyBorder="1" applyProtection="1">
      <alignment/>
      <protection/>
    </xf>
    <xf numFmtId="2" fontId="29" fillId="0" borderId="27" xfId="63" applyNumberFormat="1" applyFont="1" applyFill="1" applyBorder="1" applyProtection="1">
      <alignment/>
      <protection/>
    </xf>
    <xf numFmtId="2" fontId="29" fillId="0" borderId="45" xfId="63" applyNumberFormat="1" applyFont="1" applyFill="1" applyBorder="1" applyAlignment="1" applyProtection="1">
      <alignment horizontal="right" indent="1"/>
      <protection/>
    </xf>
    <xf numFmtId="2" fontId="29" fillId="0" borderId="27" xfId="63" applyNumberFormat="1" applyFont="1" applyFill="1" applyBorder="1" applyAlignment="1" applyProtection="1">
      <alignment horizontal="right" indent="1"/>
      <protection/>
    </xf>
    <xf numFmtId="2" fontId="29" fillId="0" borderId="0" xfId="63" applyNumberFormat="1" applyFont="1" applyBorder="1" applyAlignment="1" applyProtection="1">
      <alignment horizontal="right" indent="1"/>
      <protection/>
    </xf>
    <xf numFmtId="37" fontId="29" fillId="0" borderId="28" xfId="63" applyFont="1" applyBorder="1">
      <alignment/>
      <protection/>
    </xf>
    <xf numFmtId="2" fontId="29" fillId="5" borderId="0" xfId="63" applyNumberFormat="1" applyFont="1" applyFill="1" applyBorder="1">
      <alignment/>
      <protection/>
    </xf>
    <xf numFmtId="2" fontId="29" fillId="5" borderId="34" xfId="63" applyNumberFormat="1" applyFont="1" applyFill="1" applyBorder="1">
      <alignment/>
      <protection/>
    </xf>
    <xf numFmtId="37" fontId="37" fillId="0" borderId="17" xfId="63" applyFont="1" applyFill="1" applyBorder="1" applyAlignment="1" applyProtection="1">
      <alignment horizontal="left"/>
      <protection/>
    </xf>
    <xf numFmtId="37" fontId="31" fillId="0" borderId="19" xfId="63" applyFont="1" applyFill="1" applyBorder="1" applyAlignment="1" applyProtection="1">
      <alignment horizontal="left"/>
      <protection/>
    </xf>
    <xf numFmtId="2" fontId="29" fillId="0" borderId="35" xfId="63" applyNumberFormat="1" applyFont="1" applyFill="1" applyBorder="1" applyAlignment="1" applyProtection="1">
      <alignment horizontal="right" indent="1"/>
      <protection/>
    </xf>
    <xf numFmtId="2" fontId="29" fillId="0" borderId="36" xfId="63" applyNumberFormat="1" applyFont="1" applyFill="1" applyBorder="1" applyAlignment="1" applyProtection="1">
      <alignment horizontal="center"/>
      <protection/>
    </xf>
    <xf numFmtId="2" fontId="29" fillId="0" borderId="41" xfId="63" applyNumberFormat="1" applyFont="1" applyFill="1" applyBorder="1" applyAlignment="1" applyProtection="1">
      <alignment horizontal="center"/>
      <protection/>
    </xf>
    <xf numFmtId="2" fontId="29" fillId="0" borderId="37" xfId="63" applyNumberFormat="1" applyFont="1" applyFill="1" applyBorder="1" applyAlignment="1" applyProtection="1">
      <alignment horizontal="center"/>
      <protection/>
    </xf>
    <xf numFmtId="2" fontId="29" fillId="0" borderId="38" xfId="63" applyNumberFormat="1" applyFont="1" applyFill="1" applyBorder="1" applyAlignment="1" applyProtection="1">
      <alignment horizontal="right" indent="1"/>
      <protection/>
    </xf>
    <xf numFmtId="2" fontId="29" fillId="0" borderId="39" xfId="63" applyNumberFormat="1" applyFont="1" applyFill="1" applyBorder="1" applyAlignment="1" applyProtection="1">
      <alignment horizontal="right" indent="1"/>
      <protection/>
    </xf>
    <xf numFmtId="2" fontId="29" fillId="0" borderId="40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Border="1" applyAlignment="1" applyProtection="1">
      <alignment horizontal="center"/>
      <protection/>
    </xf>
    <xf numFmtId="2" fontId="29" fillId="0" borderId="37" xfId="63" applyNumberFormat="1" applyFont="1" applyBorder="1" applyAlignment="1" applyProtection="1">
      <alignment horizontal="center"/>
      <protection/>
    </xf>
    <xf numFmtId="2" fontId="29" fillId="5" borderId="18" xfId="63" applyNumberFormat="1" applyFont="1" applyFill="1" applyBorder="1" applyAlignment="1" applyProtection="1">
      <alignment horizontal="right" indent="1"/>
      <protection/>
    </xf>
    <xf numFmtId="2" fontId="29" fillId="5" borderId="42" xfId="63" applyNumberFormat="1" applyFont="1" applyFill="1" applyBorder="1" applyAlignment="1" applyProtection="1">
      <alignment horizontal="center"/>
      <protection/>
    </xf>
    <xf numFmtId="0" fontId="39" fillId="0" borderId="0" xfId="64" applyNumberFormat="1" applyFont="1" applyFill="1" applyBorder="1">
      <alignment/>
      <protection/>
    </xf>
    <xf numFmtId="37" fontId="31" fillId="0" borderId="0" xfId="63" applyFont="1" applyFill="1" applyBorder="1">
      <alignment/>
      <protection/>
    </xf>
    <xf numFmtId="39" fontId="31" fillId="0" borderId="0" xfId="63" applyNumberFormat="1" applyFont="1" applyFill="1" applyBorder="1" applyProtection="1">
      <alignment/>
      <protection/>
    </xf>
    <xf numFmtId="39" fontId="31" fillId="0" borderId="0" xfId="63" applyNumberFormat="1" applyFont="1" applyBorder="1" applyProtection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37" fontId="41" fillId="2" borderId="10" xfId="45" applyFont="1" applyFill="1" applyBorder="1" applyAlignment="1">
      <alignment horizontal="center"/>
    </xf>
    <xf numFmtId="37" fontId="41" fillId="2" borderId="11" xfId="45" applyFont="1" applyFill="1" applyBorder="1" applyAlignment="1">
      <alignment horizontal="center"/>
    </xf>
    <xf numFmtId="0" fontId="25" fillId="7" borderId="10" xfId="69" applyFont="1" applyFill="1" applyBorder="1" applyAlignment="1">
      <alignment horizontal="center" vertical="center"/>
      <protection/>
    </xf>
    <xf numFmtId="0" fontId="25" fillId="7" borderId="66" xfId="69" applyFont="1" applyFill="1" applyBorder="1" applyAlignment="1">
      <alignment horizontal="center" vertical="center"/>
      <protection/>
    </xf>
    <xf numFmtId="0" fontId="25" fillId="7" borderId="11" xfId="69" applyFont="1" applyFill="1" applyBorder="1" applyAlignment="1">
      <alignment horizontal="center" vertical="center"/>
      <protection/>
    </xf>
    <xf numFmtId="1" fontId="31" fillId="7" borderId="67" xfId="69" applyNumberFormat="1" applyFont="1" applyFill="1" applyBorder="1" applyAlignment="1">
      <alignment horizontal="center" vertical="center" wrapText="1"/>
      <protection/>
    </xf>
    <xf numFmtId="0" fontId="31" fillId="7" borderId="10" xfId="69" applyFont="1" applyFill="1" applyBorder="1" applyAlignment="1">
      <alignment horizontal="center"/>
      <protection/>
    </xf>
    <xf numFmtId="0" fontId="31" fillId="7" borderId="66" xfId="69" applyFont="1" applyFill="1" applyBorder="1" applyAlignment="1">
      <alignment horizontal="center"/>
      <protection/>
    </xf>
    <xf numFmtId="0" fontId="31" fillId="7" borderId="53" xfId="69" applyFont="1" applyFill="1" applyBorder="1" applyAlignment="1">
      <alignment horizontal="center"/>
      <protection/>
    </xf>
    <xf numFmtId="0" fontId="31" fillId="7" borderId="31" xfId="69" applyFont="1" applyFill="1" applyBorder="1" applyAlignment="1">
      <alignment horizontal="center"/>
      <protection/>
    </xf>
    <xf numFmtId="0" fontId="31" fillId="7" borderId="11" xfId="69" applyFont="1" applyFill="1" applyBorder="1" applyAlignment="1">
      <alignment horizontal="center"/>
      <protection/>
    </xf>
    <xf numFmtId="0" fontId="22" fillId="7" borderId="68" xfId="69" applyFont="1" applyFill="1" applyBorder="1" applyAlignment="1">
      <alignment vertical="center"/>
      <protection/>
    </xf>
    <xf numFmtId="49" fontId="31" fillId="7" borderId="69" xfId="69" applyNumberFormat="1" applyFont="1" applyFill="1" applyBorder="1" applyAlignment="1">
      <alignment horizontal="center" vertical="center" wrapText="1"/>
      <protection/>
    </xf>
    <xf numFmtId="49" fontId="31" fillId="7" borderId="70" xfId="69" applyNumberFormat="1" applyFont="1" applyFill="1" applyBorder="1" applyAlignment="1">
      <alignment horizontal="center" vertical="center" wrapText="1"/>
      <protection/>
    </xf>
    <xf numFmtId="49" fontId="31" fillId="7" borderId="71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3" fillId="0" borderId="72" xfId="69" applyNumberFormat="1" applyFont="1" applyBorder="1">
      <alignment/>
      <protection/>
    </xf>
    <xf numFmtId="3" fontId="33" fillId="0" borderId="73" xfId="69" applyNumberFormat="1" applyFont="1" applyBorder="1">
      <alignment/>
      <protection/>
    </xf>
    <xf numFmtId="10" fontId="33" fillId="0" borderId="74" xfId="69" applyNumberFormat="1" applyFont="1" applyBorder="1">
      <alignment/>
      <protection/>
    </xf>
    <xf numFmtId="2" fontId="33" fillId="0" borderId="75" xfId="69" applyNumberFormat="1" applyFont="1" applyBorder="1">
      <alignment/>
      <protection/>
    </xf>
    <xf numFmtId="2" fontId="33" fillId="0" borderId="74" xfId="69" applyNumberFormat="1" applyFont="1" applyBorder="1">
      <alignment/>
      <protection/>
    </xf>
    <xf numFmtId="0" fontId="33" fillId="0" borderId="0" xfId="69" applyFont="1">
      <alignment/>
      <protection/>
    </xf>
    <xf numFmtId="0" fontId="22" fillId="0" borderId="76" xfId="69" applyNumberFormat="1" applyFont="1" applyBorder="1" quotePrefix="1">
      <alignment/>
      <protection/>
    </xf>
    <xf numFmtId="3" fontId="22" fillId="0" borderId="77" xfId="69" applyNumberFormat="1" applyFont="1" applyBorder="1">
      <alignment/>
      <protection/>
    </xf>
    <xf numFmtId="10" fontId="22" fillId="0" borderId="78" xfId="69" applyNumberFormat="1" applyFont="1" applyBorder="1">
      <alignment/>
      <protection/>
    </xf>
    <xf numFmtId="2" fontId="22" fillId="0" borderId="79" xfId="69" applyNumberFormat="1" applyFont="1" applyBorder="1" applyAlignment="1">
      <alignment horizontal="right"/>
      <protection/>
    </xf>
    <xf numFmtId="2" fontId="22" fillId="0" borderId="79" xfId="69" applyNumberFormat="1" applyFont="1" applyBorder="1">
      <alignment/>
      <protection/>
    </xf>
    <xf numFmtId="0" fontId="22" fillId="0" borderId="80" xfId="69" applyNumberFormat="1" applyFont="1" applyBorder="1" quotePrefix="1">
      <alignment/>
      <protection/>
    </xf>
    <xf numFmtId="3" fontId="22" fillId="0" borderId="81" xfId="69" applyNumberFormat="1" applyFont="1" applyBorder="1">
      <alignment/>
      <protection/>
    </xf>
    <xf numFmtId="10" fontId="22" fillId="0" borderId="60" xfId="69" applyNumberFormat="1" applyFont="1" applyBorder="1">
      <alignment/>
      <protection/>
    </xf>
    <xf numFmtId="2" fontId="22" fillId="0" borderId="82" xfId="69" applyNumberFormat="1" applyFont="1" applyBorder="1">
      <alignment/>
      <protection/>
    </xf>
    <xf numFmtId="0" fontId="42" fillId="0" borderId="0" xfId="64" applyNumberFormat="1" applyFont="1" applyFill="1" applyBorder="1">
      <alignment/>
      <protection/>
    </xf>
    <xf numFmtId="0" fontId="22" fillId="0" borderId="0" xfId="70" applyFont="1">
      <alignment/>
      <protection/>
    </xf>
    <xf numFmtId="0" fontId="25" fillId="7" borderId="10" xfId="70" applyFont="1" applyFill="1" applyBorder="1" applyAlignment="1">
      <alignment horizontal="center" vertical="center"/>
      <protection/>
    </xf>
    <xf numFmtId="0" fontId="25" fillId="7" borderId="66" xfId="70" applyFont="1" applyFill="1" applyBorder="1" applyAlignment="1">
      <alignment horizontal="center" vertical="center"/>
      <protection/>
    </xf>
    <xf numFmtId="0" fontId="25" fillId="7" borderId="11" xfId="70" applyFont="1" applyFill="1" applyBorder="1" applyAlignment="1">
      <alignment horizontal="center" vertical="center"/>
      <protection/>
    </xf>
    <xf numFmtId="1" fontId="31" fillId="7" borderId="67" xfId="70" applyNumberFormat="1" applyFont="1" applyFill="1" applyBorder="1" applyAlignment="1">
      <alignment horizontal="center" vertical="center" wrapText="1"/>
      <protection/>
    </xf>
    <xf numFmtId="0" fontId="31" fillId="7" borderId="10" xfId="70" applyFont="1" applyFill="1" applyBorder="1" applyAlignment="1">
      <alignment horizontal="center"/>
      <protection/>
    </xf>
    <xf numFmtId="0" fontId="31" fillId="7" borderId="66" xfId="70" applyFont="1" applyFill="1" applyBorder="1" applyAlignment="1">
      <alignment horizontal="center"/>
      <protection/>
    </xf>
    <xf numFmtId="0" fontId="31" fillId="7" borderId="53" xfId="70" applyFont="1" applyFill="1" applyBorder="1" applyAlignment="1">
      <alignment horizontal="center"/>
      <protection/>
    </xf>
    <xf numFmtId="0" fontId="31" fillId="7" borderId="31" xfId="70" applyFont="1" applyFill="1" applyBorder="1" applyAlignment="1">
      <alignment horizontal="center"/>
      <protection/>
    </xf>
    <xf numFmtId="0" fontId="31" fillId="7" borderId="11" xfId="70" applyFont="1" applyFill="1" applyBorder="1" applyAlignment="1">
      <alignment horizontal="center"/>
      <protection/>
    </xf>
    <xf numFmtId="0" fontId="22" fillId="7" borderId="68" xfId="70" applyFont="1" applyFill="1" applyBorder="1" applyAlignment="1">
      <alignment vertical="center"/>
      <protection/>
    </xf>
    <xf numFmtId="49" fontId="31" fillId="7" borderId="69" xfId="70" applyNumberFormat="1" applyFont="1" applyFill="1" applyBorder="1" applyAlignment="1">
      <alignment horizontal="center" vertical="center" wrapText="1"/>
      <protection/>
    </xf>
    <xf numFmtId="49" fontId="31" fillId="7" borderId="70" xfId="70" applyNumberFormat="1" applyFont="1" applyFill="1" applyBorder="1" applyAlignment="1">
      <alignment horizontal="center" vertical="center" wrapText="1"/>
      <protection/>
    </xf>
    <xf numFmtId="49" fontId="31" fillId="7" borderId="71" xfId="70" applyNumberFormat="1" applyFont="1" applyFill="1" applyBorder="1" applyAlignment="1">
      <alignment horizontal="center" vertical="center" wrapText="1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33" fillId="0" borderId="83" xfId="70" applyNumberFormat="1" applyFont="1" applyBorder="1">
      <alignment/>
      <protection/>
    </xf>
    <xf numFmtId="3" fontId="33" fillId="0" borderId="84" xfId="70" applyNumberFormat="1" applyFont="1" applyBorder="1">
      <alignment/>
      <protection/>
    </xf>
    <xf numFmtId="10" fontId="33" fillId="0" borderId="85" xfId="70" applyNumberFormat="1" applyFont="1" applyBorder="1">
      <alignment/>
      <protection/>
    </xf>
    <xf numFmtId="2" fontId="33" fillId="0" borderId="86" xfId="70" applyNumberFormat="1" applyFont="1" applyBorder="1">
      <alignment/>
      <protection/>
    </xf>
    <xf numFmtId="2" fontId="33" fillId="0" borderId="85" xfId="70" applyNumberFormat="1" applyFont="1" applyBorder="1">
      <alignment/>
      <protection/>
    </xf>
    <xf numFmtId="0" fontId="33" fillId="0" borderId="0" xfId="70" applyFont="1">
      <alignment/>
      <protection/>
    </xf>
    <xf numFmtId="0" fontId="22" fillId="0" borderId="87" xfId="70" applyNumberFormat="1" applyFont="1" applyBorder="1" quotePrefix="1">
      <alignment/>
      <protection/>
    </xf>
    <xf numFmtId="3" fontId="22" fillId="0" borderId="88" xfId="70" applyNumberFormat="1" applyFont="1" applyBorder="1">
      <alignment/>
      <protection/>
    </xf>
    <xf numFmtId="10" fontId="22" fillId="0" borderId="78" xfId="70" applyNumberFormat="1" applyFont="1" applyBorder="1">
      <alignment/>
      <protection/>
    </xf>
    <xf numFmtId="2" fontId="22" fillId="0" borderId="79" xfId="70" applyNumberFormat="1" applyFont="1" applyBorder="1" applyAlignment="1">
      <alignment horizontal="right"/>
      <protection/>
    </xf>
    <xf numFmtId="2" fontId="22" fillId="0" borderId="79" xfId="70" applyNumberFormat="1" applyFont="1" applyBorder="1">
      <alignment/>
      <protection/>
    </xf>
    <xf numFmtId="0" fontId="22" fillId="0" borderId="76" xfId="70" applyNumberFormat="1" applyFont="1" applyBorder="1" quotePrefix="1">
      <alignment/>
      <protection/>
    </xf>
    <xf numFmtId="3" fontId="22" fillId="0" borderId="77" xfId="70" applyNumberFormat="1" applyFont="1" applyBorder="1">
      <alignment/>
      <protection/>
    </xf>
    <xf numFmtId="0" fontId="22" fillId="0" borderId="80" xfId="70" applyNumberFormat="1" applyFont="1" applyBorder="1" quotePrefix="1">
      <alignment/>
      <protection/>
    </xf>
    <xf numFmtId="3" fontId="22" fillId="0" borderId="81" xfId="70" applyNumberFormat="1" applyFont="1" applyBorder="1">
      <alignment/>
      <protection/>
    </xf>
    <xf numFmtId="10" fontId="22" fillId="0" borderId="60" xfId="70" applyNumberFormat="1" applyFont="1" applyBorder="1">
      <alignment/>
      <protection/>
    </xf>
    <xf numFmtId="2" fontId="22" fillId="0" borderId="82" xfId="70" applyNumberFormat="1" applyFont="1" applyBorder="1" applyAlignment="1">
      <alignment horizontal="right"/>
      <protection/>
    </xf>
    <xf numFmtId="2" fontId="22" fillId="0" borderId="82" xfId="70" applyNumberFormat="1" applyFont="1" applyBorder="1">
      <alignment/>
      <protection/>
    </xf>
    <xf numFmtId="0" fontId="22" fillId="0" borderId="0" xfId="71" applyFont="1">
      <alignment/>
      <protection/>
    </xf>
    <xf numFmtId="0" fontId="25" fillId="7" borderId="89" xfId="71" applyFont="1" applyFill="1" applyBorder="1" applyAlignment="1">
      <alignment horizontal="center" vertical="center"/>
      <protection/>
    </xf>
    <xf numFmtId="0" fontId="25" fillId="7" borderId="53" xfId="71" applyFont="1" applyFill="1" applyBorder="1" applyAlignment="1">
      <alignment horizontal="center" vertical="center"/>
      <protection/>
    </xf>
    <xf numFmtId="0" fontId="25" fillId="7" borderId="31" xfId="71" applyFont="1" applyFill="1" applyBorder="1" applyAlignment="1">
      <alignment horizontal="center" vertical="center"/>
      <protection/>
    </xf>
    <xf numFmtId="1" fontId="27" fillId="7" borderId="90" xfId="71" applyNumberFormat="1" applyFont="1" applyFill="1" applyBorder="1" applyAlignment="1">
      <alignment horizontal="center" vertical="center" wrapText="1"/>
      <protection/>
    </xf>
    <xf numFmtId="0" fontId="31" fillId="7" borderId="69" xfId="71" applyFont="1" applyFill="1" applyBorder="1" applyAlignment="1">
      <alignment horizontal="center"/>
      <protection/>
    </xf>
    <xf numFmtId="0" fontId="31" fillId="7" borderId="91" xfId="71" applyFont="1" applyFill="1" applyBorder="1" applyAlignment="1">
      <alignment horizontal="center"/>
      <protection/>
    </xf>
    <xf numFmtId="0" fontId="31" fillId="7" borderId="70" xfId="71" applyFont="1" applyFill="1" applyBorder="1" applyAlignment="1">
      <alignment horizontal="center"/>
      <protection/>
    </xf>
    <xf numFmtId="0" fontId="31" fillId="7" borderId="92" xfId="71" applyFont="1" applyFill="1" applyBorder="1" applyAlignment="1">
      <alignment horizontal="center"/>
      <protection/>
    </xf>
    <xf numFmtId="0" fontId="29" fillId="7" borderId="93" xfId="71" applyFont="1" applyFill="1" applyBorder="1" applyAlignment="1">
      <alignment vertical="center"/>
      <protection/>
    </xf>
    <xf numFmtId="49" fontId="31" fillId="7" borderId="94" xfId="71" applyNumberFormat="1" applyFont="1" applyFill="1" applyBorder="1" applyAlignment="1">
      <alignment horizontal="center" vertical="center" wrapText="1"/>
      <protection/>
    </xf>
    <xf numFmtId="49" fontId="22" fillId="7" borderId="94" xfId="71" applyNumberFormat="1" applyFont="1" applyFill="1" applyBorder="1">
      <alignment/>
      <protection/>
    </xf>
    <xf numFmtId="49" fontId="22" fillId="7" borderId="95" xfId="71" applyNumberFormat="1" applyFont="1" applyFill="1" applyBorder="1">
      <alignment/>
      <protection/>
    </xf>
    <xf numFmtId="1" fontId="31" fillId="7" borderId="71" xfId="71" applyNumberFormat="1" applyFont="1" applyFill="1" applyBorder="1" applyAlignment="1">
      <alignment horizontal="center" vertical="center" wrapText="1"/>
      <protection/>
    </xf>
    <xf numFmtId="49" fontId="31" fillId="7" borderId="72" xfId="71" applyNumberFormat="1" applyFont="1" applyFill="1" applyBorder="1" applyAlignment="1">
      <alignment horizontal="center" vertical="center" wrapText="1"/>
      <protection/>
    </xf>
    <xf numFmtId="1" fontId="31" fillId="7" borderId="78" xfId="71" applyNumberFormat="1" applyFont="1" applyFill="1" applyBorder="1" applyAlignment="1">
      <alignment horizontal="center" vertical="center" wrapText="1"/>
      <protection/>
    </xf>
    <xf numFmtId="1" fontId="31" fillId="7" borderId="75" xfId="71" applyNumberFormat="1" applyFont="1" applyFill="1" applyBorder="1" applyAlignment="1">
      <alignment horizontal="center" vertical="center" wrapText="1"/>
      <protection/>
    </xf>
    <xf numFmtId="1" fontId="22" fillId="0" borderId="0" xfId="71" applyNumberFormat="1" applyFont="1" applyAlignment="1">
      <alignment horizontal="center" vertical="center" wrapText="1"/>
      <protection/>
    </xf>
    <xf numFmtId="0" fontId="29" fillId="7" borderId="96" xfId="71" applyFont="1" applyFill="1" applyBorder="1" applyAlignment="1">
      <alignment vertical="center"/>
      <protection/>
    </xf>
    <xf numFmtId="49" fontId="31" fillId="7" borderId="97" xfId="71" applyNumberFormat="1" applyFont="1" applyFill="1" applyBorder="1" applyAlignment="1">
      <alignment horizontal="center" vertical="center" wrapText="1"/>
      <protection/>
    </xf>
    <xf numFmtId="49" fontId="31" fillId="7" borderId="98" xfId="71" applyNumberFormat="1" applyFont="1" applyFill="1" applyBorder="1" applyAlignment="1">
      <alignment horizontal="center" vertical="center" wrapText="1"/>
      <protection/>
    </xf>
    <xf numFmtId="0" fontId="22" fillId="7" borderId="82" xfId="71" applyFont="1" applyFill="1" applyBorder="1">
      <alignment/>
      <protection/>
    </xf>
    <xf numFmtId="49" fontId="31" fillId="7" borderId="99" xfId="71" applyNumberFormat="1" applyFont="1" applyFill="1" applyBorder="1" applyAlignment="1">
      <alignment horizontal="center" vertical="center" wrapText="1"/>
      <protection/>
    </xf>
    <xf numFmtId="49" fontId="31" fillId="7" borderId="100" xfId="71" applyNumberFormat="1" applyFont="1" applyFill="1" applyBorder="1" applyAlignment="1">
      <alignment horizontal="center" vertical="center" wrapText="1"/>
      <protection/>
    </xf>
    <xf numFmtId="0" fontId="22" fillId="7" borderId="101" xfId="71" applyFont="1" applyFill="1" applyBorder="1" applyAlignment="1">
      <alignment horizontal="center" vertical="center" wrapText="1"/>
      <protection/>
    </xf>
    <xf numFmtId="49" fontId="31" fillId="7" borderId="81" xfId="71" applyNumberFormat="1" applyFont="1" applyFill="1" applyBorder="1" applyAlignment="1">
      <alignment horizontal="center" vertical="center" wrapText="1"/>
      <protection/>
    </xf>
    <xf numFmtId="0" fontId="22" fillId="7" borderId="102" xfId="71" applyFont="1" applyFill="1" applyBorder="1" applyAlignment="1">
      <alignment horizontal="center" vertical="center" wrapText="1"/>
      <protection/>
    </xf>
    <xf numFmtId="0" fontId="43" fillId="0" borderId="103" xfId="71" applyNumberFormat="1" applyFont="1" applyBorder="1">
      <alignment/>
      <protection/>
    </xf>
    <xf numFmtId="3" fontId="43" fillId="0" borderId="104" xfId="71" applyNumberFormat="1" applyFont="1" applyBorder="1">
      <alignment/>
      <protection/>
    </xf>
    <xf numFmtId="3" fontId="43" fillId="0" borderId="105" xfId="71" applyNumberFormat="1" applyFont="1" applyBorder="1">
      <alignment/>
      <protection/>
    </xf>
    <xf numFmtId="10" fontId="43" fillId="0" borderId="86" xfId="71" applyNumberFormat="1" applyFont="1" applyBorder="1">
      <alignment/>
      <protection/>
    </xf>
    <xf numFmtId="3" fontId="43" fillId="0" borderId="83" xfId="71" applyNumberFormat="1" applyFont="1" applyBorder="1">
      <alignment/>
      <protection/>
    </xf>
    <xf numFmtId="0" fontId="43" fillId="0" borderId="0" xfId="71" applyFont="1">
      <alignment/>
      <protection/>
    </xf>
    <xf numFmtId="0" fontId="22" fillId="0" borderId="106" xfId="71" applyFont="1" applyBorder="1">
      <alignment/>
      <protection/>
    </xf>
    <xf numFmtId="3" fontId="22" fillId="0" borderId="107" xfId="71" applyNumberFormat="1" applyFont="1" applyBorder="1">
      <alignment/>
      <protection/>
    </xf>
    <xf numFmtId="3" fontId="22" fillId="0" borderId="108" xfId="71" applyNumberFormat="1" applyFont="1" applyBorder="1">
      <alignment/>
      <protection/>
    </xf>
    <xf numFmtId="10" fontId="22" fillId="0" borderId="109" xfId="71" applyNumberFormat="1" applyFont="1" applyBorder="1">
      <alignment/>
      <protection/>
    </xf>
    <xf numFmtId="3" fontId="22" fillId="0" borderId="110" xfId="71" applyNumberFormat="1" applyFont="1" applyBorder="1">
      <alignment/>
      <protection/>
    </xf>
    <xf numFmtId="10" fontId="22" fillId="0" borderId="109" xfId="71" applyNumberFormat="1" applyFont="1" applyBorder="1" applyAlignment="1">
      <alignment horizontal="right"/>
      <protection/>
    </xf>
    <xf numFmtId="0" fontId="22" fillId="0" borderId="93" xfId="71" applyFont="1" applyBorder="1">
      <alignment/>
      <protection/>
    </xf>
    <xf numFmtId="3" fontId="22" fillId="0" borderId="111" xfId="71" applyNumberFormat="1" applyFont="1" applyBorder="1">
      <alignment/>
      <protection/>
    </xf>
    <xf numFmtId="3" fontId="22" fillId="0" borderId="112" xfId="71" applyNumberFormat="1" applyFont="1" applyBorder="1">
      <alignment/>
      <protection/>
    </xf>
    <xf numFmtId="10" fontId="22" fillId="0" borderId="113" xfId="71" applyNumberFormat="1" applyFont="1" applyBorder="1">
      <alignment/>
      <protection/>
    </xf>
    <xf numFmtId="3" fontId="22" fillId="0" borderId="77" xfId="71" applyNumberFormat="1" applyFont="1" applyBorder="1">
      <alignment/>
      <protection/>
    </xf>
    <xf numFmtId="10" fontId="22" fillId="0" borderId="113" xfId="71" applyNumberFormat="1" applyFont="1" applyBorder="1" applyAlignment="1">
      <alignment horizontal="right"/>
      <protection/>
    </xf>
    <xf numFmtId="0" fontId="22" fillId="0" borderId="114" xfId="71" applyFont="1" applyBorder="1">
      <alignment/>
      <protection/>
    </xf>
    <xf numFmtId="3" fontId="22" fillId="0" borderId="97" xfId="71" applyNumberFormat="1" applyFont="1" applyBorder="1">
      <alignment/>
      <protection/>
    </xf>
    <xf numFmtId="3" fontId="22" fillId="0" borderId="98" xfId="71" applyNumberFormat="1" applyFont="1" applyBorder="1">
      <alignment/>
      <protection/>
    </xf>
    <xf numFmtId="10" fontId="22" fillId="0" borderId="102" xfId="71" applyNumberFormat="1" applyFont="1" applyBorder="1">
      <alignment/>
      <protection/>
    </xf>
    <xf numFmtId="3" fontId="22" fillId="0" borderId="81" xfId="71" applyNumberFormat="1" applyFont="1" applyBorder="1">
      <alignment/>
      <protection/>
    </xf>
    <xf numFmtId="10" fontId="22" fillId="0" borderId="102" xfId="71" applyNumberFormat="1" applyFont="1" applyBorder="1" applyAlignment="1">
      <alignment horizontal="right"/>
      <protection/>
    </xf>
    <xf numFmtId="0" fontId="39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25" fillId="7" borderId="12" xfId="71" applyFont="1" applyFill="1" applyBorder="1" applyAlignment="1">
      <alignment horizontal="center" vertical="center"/>
      <protection/>
    </xf>
    <xf numFmtId="0" fontId="25" fillId="7" borderId="13" xfId="71" applyFont="1" applyFill="1" applyBorder="1" applyAlignment="1">
      <alignment horizontal="center" vertical="center"/>
      <protection/>
    </xf>
    <xf numFmtId="0" fontId="25" fillId="7" borderId="14" xfId="71" applyFont="1" applyFill="1" applyBorder="1" applyAlignment="1">
      <alignment horizontal="center" vertical="center"/>
      <protection/>
    </xf>
    <xf numFmtId="1" fontId="28" fillId="7" borderId="115" xfId="71" applyNumberFormat="1" applyFont="1" applyFill="1" applyBorder="1" applyAlignment="1">
      <alignment horizontal="center" vertical="center" wrapText="1"/>
      <protection/>
    </xf>
    <xf numFmtId="0" fontId="31" fillId="7" borderId="116" xfId="71" applyFont="1" applyFill="1" applyBorder="1" applyAlignment="1">
      <alignment horizontal="center"/>
      <protection/>
    </xf>
    <xf numFmtId="0" fontId="30" fillId="7" borderId="117" xfId="71" applyFont="1" applyFill="1" applyBorder="1" applyAlignment="1">
      <alignment vertical="center"/>
      <protection/>
    </xf>
    <xf numFmtId="49" fontId="27" fillId="7" borderId="72" xfId="71" applyNumberFormat="1" applyFont="1" applyFill="1" applyBorder="1" applyAlignment="1">
      <alignment horizontal="center" vertical="center" wrapText="1"/>
      <protection/>
    </xf>
    <xf numFmtId="49" fontId="29" fillId="7" borderId="94" xfId="71" applyNumberFormat="1" applyFont="1" applyFill="1" applyBorder="1">
      <alignment/>
      <protection/>
    </xf>
    <xf numFmtId="49" fontId="29" fillId="7" borderId="95" xfId="71" applyNumberFormat="1" applyFont="1" applyFill="1" applyBorder="1">
      <alignment/>
      <protection/>
    </xf>
    <xf numFmtId="1" fontId="31" fillId="7" borderId="118" xfId="71" applyNumberFormat="1" applyFont="1" applyFill="1" applyBorder="1" applyAlignment="1">
      <alignment horizontal="center" vertical="center" wrapText="1"/>
      <protection/>
    </xf>
    <xf numFmtId="1" fontId="29" fillId="0" borderId="0" xfId="71" applyNumberFormat="1" applyFont="1" applyAlignment="1">
      <alignment horizontal="center" vertical="center" wrapText="1"/>
      <protection/>
    </xf>
    <xf numFmtId="0" fontId="30" fillId="7" borderId="119" xfId="71" applyFont="1" applyFill="1" applyBorder="1" applyAlignment="1">
      <alignment vertical="center"/>
      <protection/>
    </xf>
    <xf numFmtId="0" fontId="22" fillId="7" borderId="55" xfId="71" applyFont="1" applyFill="1" applyBorder="1">
      <alignment/>
      <protection/>
    </xf>
    <xf numFmtId="0" fontId="22" fillId="7" borderId="120" xfId="71" applyFont="1" applyFill="1" applyBorder="1" applyAlignment="1">
      <alignment horizontal="center" vertical="center" wrapText="1"/>
      <protection/>
    </xf>
    <xf numFmtId="0" fontId="44" fillId="0" borderId="103" xfId="71" applyNumberFormat="1" applyFont="1" applyBorder="1">
      <alignment/>
      <protection/>
    </xf>
    <xf numFmtId="3" fontId="44" fillId="0" borderId="83" xfId="71" applyNumberFormat="1" applyFont="1" applyBorder="1">
      <alignment/>
      <protection/>
    </xf>
    <xf numFmtId="3" fontId="44" fillId="0" borderId="105" xfId="71" applyNumberFormat="1" applyFont="1" applyBorder="1">
      <alignment/>
      <protection/>
    </xf>
    <xf numFmtId="3" fontId="44" fillId="0" borderId="104" xfId="71" applyNumberFormat="1" applyFont="1" applyBorder="1">
      <alignment/>
      <protection/>
    </xf>
    <xf numFmtId="10" fontId="44" fillId="0" borderId="86" xfId="71" applyNumberFormat="1" applyFont="1" applyBorder="1">
      <alignment/>
      <protection/>
    </xf>
    <xf numFmtId="0" fontId="44" fillId="0" borderId="0" xfId="71" applyFont="1">
      <alignment/>
      <protection/>
    </xf>
    <xf numFmtId="0" fontId="22" fillId="0" borderId="121" xfId="71" applyFont="1" applyBorder="1">
      <alignment/>
      <protection/>
    </xf>
    <xf numFmtId="3" fontId="22" fillId="0" borderId="88" xfId="71" applyNumberFormat="1" applyFont="1" applyBorder="1">
      <alignment/>
      <protection/>
    </xf>
    <xf numFmtId="3" fontId="22" fillId="0" borderId="122" xfId="71" applyNumberFormat="1" applyFont="1" applyBorder="1">
      <alignment/>
      <protection/>
    </xf>
    <xf numFmtId="10" fontId="22" fillId="0" borderId="79" xfId="71" applyNumberFormat="1" applyFont="1" applyBorder="1">
      <alignment/>
      <protection/>
    </xf>
    <xf numFmtId="10" fontId="22" fillId="0" borderId="79" xfId="71" applyNumberFormat="1" applyFont="1" applyBorder="1" applyAlignment="1">
      <alignment horizontal="right"/>
      <protection/>
    </xf>
    <xf numFmtId="10" fontId="22" fillId="0" borderId="82" xfId="71" applyNumberFormat="1" applyFont="1" applyBorder="1">
      <alignment/>
      <protection/>
    </xf>
    <xf numFmtId="0" fontId="22" fillId="0" borderId="0" xfId="72" applyFont="1">
      <alignment/>
      <protection/>
    </xf>
    <xf numFmtId="0" fontId="25" fillId="7" borderId="10" xfId="72" applyFont="1" applyFill="1" applyBorder="1" applyAlignment="1">
      <alignment horizontal="center" vertical="center"/>
      <protection/>
    </xf>
    <xf numFmtId="0" fontId="25" fillId="7" borderId="66" xfId="72" applyFont="1" applyFill="1" applyBorder="1" applyAlignment="1">
      <alignment horizontal="center" vertical="center"/>
      <protection/>
    </xf>
    <xf numFmtId="0" fontId="25" fillId="7" borderId="11" xfId="72" applyFont="1" applyFill="1" applyBorder="1" applyAlignment="1">
      <alignment horizontal="center" vertical="center"/>
      <protection/>
    </xf>
    <xf numFmtId="1" fontId="31" fillId="7" borderId="67" xfId="72" applyNumberFormat="1" applyFont="1" applyFill="1" applyBorder="1" applyAlignment="1">
      <alignment horizontal="center" vertical="center" wrapText="1"/>
      <protection/>
    </xf>
    <xf numFmtId="0" fontId="31" fillId="7" borderId="10" xfId="72" applyFont="1" applyFill="1" applyBorder="1" applyAlignment="1">
      <alignment horizontal="center" vertical="center"/>
      <protection/>
    </xf>
    <xf numFmtId="0" fontId="31" fillId="7" borderId="66" xfId="72" applyFont="1" applyFill="1" applyBorder="1" applyAlignment="1">
      <alignment horizontal="center" vertical="center"/>
      <protection/>
    </xf>
    <xf numFmtId="0" fontId="31" fillId="7" borderId="11" xfId="72" applyFont="1" applyFill="1" applyBorder="1" applyAlignment="1">
      <alignment horizontal="center" vertical="center"/>
      <protection/>
    </xf>
    <xf numFmtId="0" fontId="22" fillId="0" borderId="0" xfId="72" applyFont="1" applyAlignment="1">
      <alignment vertical="center"/>
      <protection/>
    </xf>
    <xf numFmtId="0" fontId="22" fillId="7" borderId="68" xfId="72" applyFont="1" applyFill="1" applyBorder="1" applyAlignment="1">
      <alignment vertical="center"/>
      <protection/>
    </xf>
    <xf numFmtId="49" fontId="31" fillId="7" borderId="92" xfId="72" applyNumberFormat="1" applyFont="1" applyFill="1" applyBorder="1" applyAlignment="1">
      <alignment horizontal="center" vertical="center" wrapText="1"/>
      <protection/>
    </xf>
    <xf numFmtId="1" fontId="31" fillId="7" borderId="11" xfId="72" applyNumberFormat="1" applyFont="1" applyFill="1" applyBorder="1" applyAlignment="1">
      <alignment horizontal="center" vertical="center" wrapText="1"/>
      <protection/>
    </xf>
    <xf numFmtId="1" fontId="31" fillId="7" borderId="70" xfId="72" applyNumberFormat="1" applyFont="1" applyFill="1" applyBorder="1" applyAlignment="1">
      <alignment horizontal="center" vertical="center" wrapText="1"/>
      <protection/>
    </xf>
    <xf numFmtId="1" fontId="31" fillId="7" borderId="92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45" fillId="0" borderId="103" xfId="72" applyNumberFormat="1" applyFont="1" applyBorder="1" applyAlignment="1">
      <alignment vertical="center"/>
      <protection/>
    </xf>
    <xf numFmtId="3" fontId="45" fillId="0" borderId="84" xfId="72" applyNumberFormat="1" applyFont="1" applyBorder="1" applyAlignment="1">
      <alignment vertical="center"/>
      <protection/>
    </xf>
    <xf numFmtId="10" fontId="45" fillId="0" borderId="86" xfId="72" applyNumberFormat="1" applyFont="1" applyBorder="1" applyAlignment="1">
      <alignment vertical="center"/>
      <protection/>
    </xf>
    <xf numFmtId="3" fontId="45" fillId="0" borderId="104" xfId="72" applyNumberFormat="1" applyFont="1" applyBorder="1" applyAlignment="1">
      <alignment vertical="center"/>
      <protection/>
    </xf>
    <xf numFmtId="0" fontId="45" fillId="0" borderId="0" xfId="72" applyFont="1">
      <alignment/>
      <protection/>
    </xf>
    <xf numFmtId="0" fontId="22" fillId="0" borderId="121" xfId="72" applyNumberFormat="1" applyFont="1" applyBorder="1">
      <alignment/>
      <protection/>
    </xf>
    <xf numFmtId="3" fontId="22" fillId="0" borderId="87" xfId="72" applyNumberFormat="1" applyFont="1" applyBorder="1">
      <alignment/>
      <protection/>
    </xf>
    <xf numFmtId="10" fontId="22" fillId="0" borderId="122" xfId="72" applyNumberFormat="1" applyFont="1" applyBorder="1">
      <alignment/>
      <protection/>
    </xf>
    <xf numFmtId="10" fontId="22" fillId="0" borderId="79" xfId="72" applyNumberFormat="1" applyFont="1" applyBorder="1">
      <alignment/>
      <protection/>
    </xf>
    <xf numFmtId="3" fontId="22" fillId="0" borderId="123" xfId="72" applyNumberFormat="1" applyFont="1" applyBorder="1">
      <alignment/>
      <protection/>
    </xf>
    <xf numFmtId="0" fontId="33" fillId="0" borderId="0" xfId="72" applyFont="1">
      <alignment/>
      <protection/>
    </xf>
    <xf numFmtId="0" fontId="22" fillId="0" borderId="68" xfId="72" applyNumberFormat="1" applyFont="1" applyBorder="1">
      <alignment/>
      <protection/>
    </xf>
    <xf numFmtId="3" fontId="22" fillId="0" borderId="124" xfId="72" applyNumberFormat="1" applyFont="1" applyBorder="1">
      <alignment/>
      <protection/>
    </xf>
    <xf numFmtId="10" fontId="22" fillId="0" borderId="63" xfId="72" applyNumberFormat="1" applyFont="1" applyBorder="1">
      <alignment/>
      <protection/>
    </xf>
    <xf numFmtId="10" fontId="22" fillId="0" borderId="82" xfId="72" applyNumberFormat="1" applyFont="1" applyBorder="1">
      <alignment/>
      <protection/>
    </xf>
    <xf numFmtId="3" fontId="22" fillId="0" borderId="65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0" fontId="25" fillId="7" borderId="10" xfId="73" applyFont="1" applyFill="1" applyBorder="1" applyAlignment="1">
      <alignment horizontal="center" vertical="center"/>
      <protection/>
    </xf>
    <xf numFmtId="0" fontId="25" fillId="7" borderId="66" xfId="73" applyFont="1" applyFill="1" applyBorder="1" applyAlignment="1">
      <alignment horizontal="center" vertical="center"/>
      <protection/>
    </xf>
    <xf numFmtId="0" fontId="25" fillId="7" borderId="11" xfId="73" applyFont="1" applyFill="1" applyBorder="1" applyAlignment="1">
      <alignment horizontal="center" vertical="center"/>
      <protection/>
    </xf>
    <xf numFmtId="1" fontId="31" fillId="7" borderId="67" xfId="73" applyNumberFormat="1" applyFont="1" applyFill="1" applyBorder="1" applyAlignment="1">
      <alignment horizontal="center" vertical="center" wrapText="1"/>
      <protection/>
    </xf>
    <xf numFmtId="0" fontId="31" fillId="7" borderId="10" xfId="73" applyFont="1" applyFill="1" applyBorder="1" applyAlignment="1">
      <alignment horizontal="center"/>
      <protection/>
    </xf>
    <xf numFmtId="0" fontId="31" fillId="7" borderId="66" xfId="73" applyFont="1" applyFill="1" applyBorder="1" applyAlignment="1">
      <alignment horizontal="center"/>
      <protection/>
    </xf>
    <xf numFmtId="0" fontId="31" fillId="7" borderId="11" xfId="73" applyFont="1" applyFill="1" applyBorder="1" applyAlignment="1">
      <alignment horizontal="center"/>
      <protection/>
    </xf>
    <xf numFmtId="0" fontId="22" fillId="7" borderId="68" xfId="73" applyFont="1" applyFill="1" applyBorder="1" applyAlignment="1">
      <alignment vertical="center"/>
      <protection/>
    </xf>
    <xf numFmtId="49" fontId="31" fillId="7" borderId="69" xfId="73" applyNumberFormat="1" applyFont="1" applyFill="1" applyBorder="1" applyAlignment="1">
      <alignment horizontal="center" vertical="center" wrapText="1"/>
      <protection/>
    </xf>
    <xf numFmtId="10" fontId="31" fillId="7" borderId="91" xfId="73" applyNumberFormat="1" applyFont="1" applyFill="1" applyBorder="1" applyAlignment="1">
      <alignment horizontal="center" vertical="center" wrapText="1"/>
      <protection/>
    </xf>
    <xf numFmtId="10" fontId="31" fillId="7" borderId="70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43" fillId="0" borderId="103" xfId="73" applyNumberFormat="1" applyFont="1" applyBorder="1" applyAlignment="1">
      <alignment vertical="center"/>
      <protection/>
    </xf>
    <xf numFmtId="3" fontId="43" fillId="0" borderId="84" xfId="73" applyNumberFormat="1" applyFont="1" applyBorder="1" applyAlignment="1">
      <alignment vertical="center"/>
      <protection/>
    </xf>
    <xf numFmtId="10" fontId="43" fillId="0" borderId="105" xfId="73" applyNumberFormat="1" applyFont="1" applyBorder="1" applyAlignment="1">
      <alignment vertical="center"/>
      <protection/>
    </xf>
    <xf numFmtId="3" fontId="43" fillId="0" borderId="105" xfId="73" applyNumberFormat="1" applyFont="1" applyBorder="1" applyAlignment="1">
      <alignment vertical="center"/>
      <protection/>
    </xf>
    <xf numFmtId="10" fontId="43" fillId="0" borderId="86" xfId="73" applyNumberFormat="1" applyFont="1" applyBorder="1" applyAlignment="1">
      <alignment vertical="center"/>
      <protection/>
    </xf>
    <xf numFmtId="0" fontId="33" fillId="0" borderId="0" xfId="73" applyFont="1" applyAlignment="1">
      <alignment vertical="center"/>
      <protection/>
    </xf>
    <xf numFmtId="0" fontId="29" fillId="18" borderId="121" xfId="73" applyNumberFormat="1" applyFont="1" applyFill="1" applyBorder="1">
      <alignment/>
      <protection/>
    </xf>
    <xf numFmtId="3" fontId="29" fillId="18" borderId="87" xfId="73" applyNumberFormat="1" applyFont="1" applyFill="1" applyBorder="1">
      <alignment/>
      <protection/>
    </xf>
    <xf numFmtId="10" fontId="29" fillId="18" borderId="122" xfId="73" applyNumberFormat="1" applyFont="1" applyFill="1" applyBorder="1">
      <alignment/>
      <protection/>
    </xf>
    <xf numFmtId="3" fontId="29" fillId="18" borderId="123" xfId="73" applyNumberFormat="1" applyFont="1" applyFill="1" applyBorder="1">
      <alignment/>
      <protection/>
    </xf>
    <xf numFmtId="10" fontId="29" fillId="18" borderId="78" xfId="73" applyNumberFormat="1" applyFont="1" applyFill="1" applyBorder="1">
      <alignment/>
      <protection/>
    </xf>
    <xf numFmtId="10" fontId="29" fillId="18" borderId="79" xfId="73" applyNumberFormat="1" applyFont="1" applyFill="1" applyBorder="1">
      <alignment/>
      <protection/>
    </xf>
    <xf numFmtId="0" fontId="27" fillId="0" borderId="0" xfId="73" applyFont="1" applyFill="1">
      <alignment/>
      <protection/>
    </xf>
    <xf numFmtId="10" fontId="27" fillId="0" borderId="0" xfId="73" applyNumberFormat="1" applyFont="1" applyFill="1">
      <alignment/>
      <protection/>
    </xf>
    <xf numFmtId="3" fontId="27" fillId="0" borderId="0" xfId="73" applyNumberFormat="1" applyFont="1" applyFill="1">
      <alignment/>
      <protection/>
    </xf>
    <xf numFmtId="0" fontId="22" fillId="0" borderId="93" xfId="73" applyNumberFormat="1" applyFont="1" applyBorder="1" quotePrefix="1">
      <alignment/>
      <protection/>
    </xf>
    <xf numFmtId="3" fontId="22" fillId="0" borderId="76" xfId="73" applyNumberFormat="1" applyFont="1" applyBorder="1">
      <alignment/>
      <protection/>
    </xf>
    <xf numFmtId="10" fontId="22" fillId="0" borderId="112" xfId="73" applyNumberFormat="1" applyFont="1" applyBorder="1">
      <alignment/>
      <protection/>
    </xf>
    <xf numFmtId="3" fontId="22" fillId="0" borderId="125" xfId="73" applyNumberFormat="1" applyFont="1" applyBorder="1" quotePrefix="1">
      <alignment/>
      <protection/>
    </xf>
    <xf numFmtId="10" fontId="22" fillId="0" borderId="126" xfId="73" applyNumberFormat="1" applyFont="1" applyBorder="1">
      <alignment/>
      <protection/>
    </xf>
    <xf numFmtId="10" fontId="22" fillId="0" borderId="113" xfId="73" applyNumberFormat="1" applyFont="1" applyBorder="1">
      <alignment/>
      <protection/>
    </xf>
    <xf numFmtId="10" fontId="22" fillId="0" borderId="0" xfId="73" applyNumberFormat="1" applyFont="1" applyFill="1" applyBorder="1">
      <alignment/>
      <protection/>
    </xf>
    <xf numFmtId="10" fontId="30" fillId="0" borderId="113" xfId="73" applyNumberFormat="1" applyFont="1" applyBorder="1" applyAlignment="1">
      <alignment horizontal="center"/>
      <protection/>
    </xf>
    <xf numFmtId="0" fontId="29" fillId="18" borderId="90" xfId="73" applyNumberFormat="1" applyFont="1" applyFill="1" applyBorder="1">
      <alignment/>
      <protection/>
    </xf>
    <xf numFmtId="3" fontId="29" fillId="18" borderId="95" xfId="73" applyNumberFormat="1" applyFont="1" applyFill="1" applyBorder="1">
      <alignment/>
      <protection/>
    </xf>
    <xf numFmtId="10" fontId="29" fillId="18" borderId="127" xfId="73" applyNumberFormat="1" applyFont="1" applyFill="1" applyBorder="1">
      <alignment/>
      <protection/>
    </xf>
    <xf numFmtId="3" fontId="29" fillId="18" borderId="127" xfId="73" applyNumberFormat="1" applyFont="1" applyFill="1" applyBorder="1">
      <alignment/>
      <protection/>
    </xf>
    <xf numFmtId="10" fontId="29" fillId="18" borderId="74" xfId="73" applyNumberFormat="1" applyFont="1" applyFill="1" applyBorder="1">
      <alignment/>
      <protection/>
    </xf>
    <xf numFmtId="3" fontId="29" fillId="18" borderId="73" xfId="73" applyNumberFormat="1" applyFont="1" applyFill="1" applyBorder="1">
      <alignment/>
      <protection/>
    </xf>
    <xf numFmtId="10" fontId="29" fillId="18" borderId="75" xfId="73" applyNumberFormat="1" applyFont="1" applyFill="1" applyBorder="1">
      <alignment/>
      <protection/>
    </xf>
    <xf numFmtId="10" fontId="29" fillId="0" borderId="0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3" fontId="22" fillId="0" borderId="111" xfId="73" applyNumberFormat="1" applyFont="1" applyBorder="1">
      <alignment/>
      <protection/>
    </xf>
    <xf numFmtId="3" fontId="22" fillId="0" borderId="112" xfId="73" applyNumberFormat="1" applyFont="1" applyBorder="1" quotePrefix="1">
      <alignment/>
      <protection/>
    </xf>
    <xf numFmtId="3" fontId="22" fillId="0" borderId="77" xfId="73" applyNumberFormat="1" applyFont="1" applyBorder="1">
      <alignment/>
      <protection/>
    </xf>
    <xf numFmtId="10" fontId="30" fillId="0" borderId="126" xfId="73" applyNumberFormat="1" applyFont="1" applyBorder="1" applyAlignment="1">
      <alignment horizontal="center"/>
      <protection/>
    </xf>
    <xf numFmtId="0" fontId="22" fillId="0" borderId="93" xfId="73" applyNumberFormat="1" applyFont="1" applyBorder="1">
      <alignment/>
      <protection/>
    </xf>
    <xf numFmtId="10" fontId="30" fillId="0" borderId="102" xfId="73" applyNumberFormat="1" applyFont="1" applyBorder="1" applyAlignment="1">
      <alignment horizontal="center"/>
      <protection/>
    </xf>
    <xf numFmtId="10" fontId="22" fillId="0" borderId="126" xfId="73" applyNumberFormat="1" applyFont="1" applyBorder="1" applyAlignment="1">
      <alignment horizontal="center"/>
      <protection/>
    </xf>
    <xf numFmtId="10" fontId="22" fillId="0" borderId="113" xfId="73" applyNumberFormat="1" applyFont="1" applyBorder="1" applyAlignment="1">
      <alignment horizontal="center"/>
      <protection/>
    </xf>
    <xf numFmtId="3" fontId="22" fillId="0" borderId="81" xfId="73" applyNumberFormat="1" applyFont="1" applyBorder="1">
      <alignment/>
      <protection/>
    </xf>
    <xf numFmtId="10" fontId="22" fillId="0" borderId="98" xfId="73" applyNumberFormat="1" applyFont="1" applyBorder="1">
      <alignment/>
      <protection/>
    </xf>
    <xf numFmtId="3" fontId="22" fillId="0" borderId="98" xfId="73" applyNumberFormat="1" applyFont="1" applyBorder="1" quotePrefix="1">
      <alignment/>
      <protection/>
    </xf>
    <xf numFmtId="10" fontId="22" fillId="0" borderId="128" xfId="73" applyNumberFormat="1" applyFont="1" applyBorder="1">
      <alignment/>
      <protection/>
    </xf>
    <xf numFmtId="10" fontId="22" fillId="0" borderId="102" xfId="73" applyNumberFormat="1" applyFont="1" applyBorder="1">
      <alignment/>
      <protection/>
    </xf>
    <xf numFmtId="0" fontId="29" fillId="18" borderId="67" xfId="73" applyNumberFormat="1" applyFont="1" applyFill="1" applyBorder="1">
      <alignment/>
      <protection/>
    </xf>
    <xf numFmtId="3" fontId="29" fillId="18" borderId="129" xfId="73" applyNumberFormat="1" applyFont="1" applyFill="1" applyBorder="1">
      <alignment/>
      <protection/>
    </xf>
    <xf numFmtId="10" fontId="29" fillId="18" borderId="30" xfId="73" applyNumberFormat="1" applyFont="1" applyFill="1" applyBorder="1">
      <alignment/>
      <protection/>
    </xf>
    <xf numFmtId="3" fontId="29" fillId="18" borderId="30" xfId="73" applyNumberFormat="1" applyFont="1" applyFill="1" applyBorder="1">
      <alignment/>
      <protection/>
    </xf>
    <xf numFmtId="10" fontId="29" fillId="18" borderId="71" xfId="73" applyNumberFormat="1" applyFont="1" applyFill="1" applyBorder="1">
      <alignment/>
      <protection/>
    </xf>
    <xf numFmtId="0" fontId="22" fillId="0" borderId="90" xfId="73" applyNumberFormat="1" applyFont="1" applyBorder="1" quotePrefix="1">
      <alignment/>
      <protection/>
    </xf>
    <xf numFmtId="3" fontId="22" fillId="0" borderId="73" xfId="73" applyNumberFormat="1" applyFont="1" applyBorder="1">
      <alignment/>
      <protection/>
    </xf>
    <xf numFmtId="10" fontId="22" fillId="0" borderId="127" xfId="73" applyNumberFormat="1" applyFont="1" applyBorder="1">
      <alignment/>
      <protection/>
    </xf>
    <xf numFmtId="3" fontId="22" fillId="0" borderId="127" xfId="73" applyNumberFormat="1" applyFont="1" applyBorder="1" quotePrefix="1">
      <alignment/>
      <protection/>
    </xf>
    <xf numFmtId="10" fontId="22" fillId="0" borderId="75" xfId="73" applyNumberFormat="1" applyFont="1" applyBorder="1">
      <alignment/>
      <protection/>
    </xf>
    <xf numFmtId="10" fontId="22" fillId="0" borderId="74" xfId="73" applyNumberFormat="1" applyFont="1" applyBorder="1">
      <alignment/>
      <protection/>
    </xf>
    <xf numFmtId="3" fontId="22" fillId="0" borderId="127" xfId="73" applyNumberFormat="1" applyFont="1" applyBorder="1">
      <alignment/>
      <protection/>
    </xf>
    <xf numFmtId="3" fontId="22" fillId="0" borderId="112" xfId="73" applyNumberFormat="1" applyFont="1" applyBorder="1">
      <alignment/>
      <protection/>
    </xf>
    <xf numFmtId="0" fontId="22" fillId="0" borderId="114" xfId="73" applyNumberFormat="1" applyFont="1" applyBorder="1" quotePrefix="1">
      <alignment/>
      <protection/>
    </xf>
    <xf numFmtId="3" fontId="22" fillId="0" borderId="98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5" fillId="7" borderId="10" xfId="74" applyFont="1" applyFill="1" applyBorder="1" applyAlignment="1">
      <alignment horizontal="center" vertical="center"/>
      <protection/>
    </xf>
    <xf numFmtId="0" fontId="25" fillId="7" borderId="66" xfId="74" applyFont="1" applyFill="1" applyBorder="1" applyAlignment="1">
      <alignment horizontal="center" vertical="center"/>
      <protection/>
    </xf>
    <xf numFmtId="0" fontId="25" fillId="7" borderId="11" xfId="74" applyFont="1" applyFill="1" applyBorder="1" applyAlignment="1">
      <alignment horizontal="center" vertical="center"/>
      <protection/>
    </xf>
    <xf numFmtId="1" fontId="31" fillId="7" borderId="67" xfId="74" applyNumberFormat="1" applyFont="1" applyFill="1" applyBorder="1" applyAlignment="1">
      <alignment horizontal="center" vertical="center" wrapText="1"/>
      <protection/>
    </xf>
    <xf numFmtId="0" fontId="31" fillId="7" borderId="10" xfId="74" applyFont="1" applyFill="1" applyBorder="1" applyAlignment="1">
      <alignment horizontal="center" vertical="center"/>
      <protection/>
    </xf>
    <xf numFmtId="0" fontId="31" fillId="7" borderId="66" xfId="74" applyFont="1" applyFill="1" applyBorder="1" applyAlignment="1">
      <alignment horizontal="center" vertical="center"/>
      <protection/>
    </xf>
    <xf numFmtId="0" fontId="31" fillId="7" borderId="11" xfId="74" applyFont="1" applyFill="1" applyBorder="1" applyAlignment="1">
      <alignment horizontal="center" vertical="center"/>
      <protection/>
    </xf>
    <xf numFmtId="0" fontId="22" fillId="0" borderId="0" xfId="74" applyFont="1" applyAlignment="1">
      <alignment vertical="center"/>
      <protection/>
    </xf>
    <xf numFmtId="0" fontId="22" fillId="7" borderId="68" xfId="74" applyFont="1" applyFill="1" applyBorder="1" applyAlignment="1">
      <alignment vertical="center"/>
      <protection/>
    </xf>
    <xf numFmtId="49" fontId="27" fillId="7" borderId="92" xfId="74" applyNumberFormat="1" applyFont="1" applyFill="1" applyBorder="1" applyAlignment="1">
      <alignment horizontal="center" vertical="center" wrapText="1"/>
      <protection/>
    </xf>
    <xf numFmtId="1" fontId="27" fillId="7" borderId="11" xfId="74" applyNumberFormat="1" applyFont="1" applyFill="1" applyBorder="1" applyAlignment="1">
      <alignment horizontal="center" vertical="center" wrapText="1"/>
      <protection/>
    </xf>
    <xf numFmtId="1" fontId="27" fillId="7" borderId="70" xfId="74" applyNumberFormat="1" applyFont="1" applyFill="1" applyBorder="1" applyAlignment="1">
      <alignment horizontal="center" vertical="center" wrapText="1"/>
      <protection/>
    </xf>
    <xf numFmtId="1" fontId="27" fillId="7" borderId="92" xfId="74" applyNumberFormat="1" applyFont="1" applyFill="1" applyBorder="1" applyAlignment="1">
      <alignment horizontal="center" vertical="center" wrapText="1"/>
      <protection/>
    </xf>
    <xf numFmtId="1" fontId="29" fillId="0" borderId="0" xfId="74" applyNumberFormat="1" applyFont="1" applyAlignment="1">
      <alignment horizontal="center" vertical="center" wrapText="1"/>
      <protection/>
    </xf>
    <xf numFmtId="0" fontId="43" fillId="0" borderId="103" xfId="74" applyNumberFormat="1" applyFont="1" applyBorder="1" applyAlignment="1">
      <alignment vertical="center"/>
      <protection/>
    </xf>
    <xf numFmtId="3" fontId="43" fillId="0" borderId="84" xfId="74" applyNumberFormat="1" applyFont="1" applyBorder="1" applyAlignment="1">
      <alignment vertical="center"/>
      <protection/>
    </xf>
    <xf numFmtId="10" fontId="43" fillId="0" borderId="86" xfId="74" applyNumberFormat="1" applyFont="1" applyBorder="1" applyAlignment="1">
      <alignment vertical="center"/>
      <protection/>
    </xf>
    <xf numFmtId="3" fontId="43" fillId="0" borderId="104" xfId="74" applyNumberFormat="1" applyFont="1" applyBorder="1" applyAlignment="1">
      <alignment vertical="center"/>
      <protection/>
    </xf>
    <xf numFmtId="0" fontId="43" fillId="0" borderId="0" xfId="74" applyFont="1" applyAlignment="1">
      <alignment vertical="center"/>
      <protection/>
    </xf>
    <xf numFmtId="0" fontId="22" fillId="0" borderId="121" xfId="74" applyNumberFormat="1" applyFont="1" applyBorder="1">
      <alignment/>
      <protection/>
    </xf>
    <xf numFmtId="3" fontId="22" fillId="0" borderId="87" xfId="74" applyNumberFormat="1" applyFont="1" applyBorder="1">
      <alignment/>
      <protection/>
    </xf>
    <xf numFmtId="10" fontId="22" fillId="0" borderId="122" xfId="74" applyNumberFormat="1" applyFont="1" applyBorder="1">
      <alignment/>
      <protection/>
    </xf>
    <xf numFmtId="10" fontId="22" fillId="0" borderId="79" xfId="74" applyNumberFormat="1" applyFont="1" applyBorder="1">
      <alignment/>
      <protection/>
    </xf>
    <xf numFmtId="0" fontId="33" fillId="0" borderId="0" xfId="74" applyFont="1">
      <alignment/>
      <protection/>
    </xf>
    <xf numFmtId="0" fontId="22" fillId="0" borderId="68" xfId="74" applyNumberFormat="1" applyFont="1" applyBorder="1">
      <alignment/>
      <protection/>
    </xf>
    <xf numFmtId="3" fontId="22" fillId="0" borderId="124" xfId="74" applyNumberFormat="1" applyFont="1" applyBorder="1">
      <alignment/>
      <protection/>
    </xf>
    <xf numFmtId="10" fontId="22" fillId="0" borderId="63" xfId="74" applyNumberFormat="1" applyFont="1" applyBorder="1">
      <alignment/>
      <protection/>
    </xf>
    <xf numFmtId="10" fontId="22" fillId="0" borderId="82" xfId="74" applyNumberFormat="1" applyFont="1" applyBorder="1">
      <alignment/>
      <protection/>
    </xf>
    <xf numFmtId="0" fontId="22" fillId="0" borderId="0" xfId="75" applyFont="1">
      <alignment/>
      <protection/>
    </xf>
    <xf numFmtId="37" fontId="54" fillId="2" borderId="10" xfId="51" applyFont="1" applyFill="1" applyBorder="1" applyAlignment="1">
      <alignment horizontal="center"/>
    </xf>
    <xf numFmtId="37" fontId="54" fillId="2" borderId="11" xfId="51" applyFont="1" applyFill="1" applyBorder="1" applyAlignment="1">
      <alignment horizontal="center"/>
    </xf>
    <xf numFmtId="0" fontId="25" fillId="7" borderId="10" xfId="75" applyFont="1" applyFill="1" applyBorder="1" applyAlignment="1">
      <alignment horizontal="center" vertical="center"/>
      <protection/>
    </xf>
    <xf numFmtId="0" fontId="25" fillId="7" borderId="66" xfId="75" applyFont="1" applyFill="1" applyBorder="1" applyAlignment="1">
      <alignment horizontal="center" vertical="center"/>
      <protection/>
    </xf>
    <xf numFmtId="0" fontId="25" fillId="7" borderId="11" xfId="75" applyFont="1" applyFill="1" applyBorder="1" applyAlignment="1">
      <alignment horizontal="center" vertical="center"/>
      <protection/>
    </xf>
    <xf numFmtId="1" fontId="31" fillId="7" borderId="67" xfId="75" applyNumberFormat="1" applyFont="1" applyFill="1" applyBorder="1" applyAlignment="1">
      <alignment horizontal="center" vertical="center" wrapText="1"/>
      <protection/>
    </xf>
    <xf numFmtId="0" fontId="31" fillId="7" borderId="10" xfId="75" applyFont="1" applyFill="1" applyBorder="1" applyAlignment="1">
      <alignment horizontal="center"/>
      <protection/>
    </xf>
    <xf numFmtId="0" fontId="31" fillId="7" borderId="66" xfId="75" applyFont="1" applyFill="1" applyBorder="1" applyAlignment="1">
      <alignment horizontal="center"/>
      <protection/>
    </xf>
    <xf numFmtId="0" fontId="31" fillId="7" borderId="11" xfId="75" applyFont="1" applyFill="1" applyBorder="1" applyAlignment="1">
      <alignment horizontal="center"/>
      <protection/>
    </xf>
    <xf numFmtId="0" fontId="22" fillId="7" borderId="68" xfId="75" applyFont="1" applyFill="1" applyBorder="1" applyAlignment="1">
      <alignment vertical="center"/>
      <protection/>
    </xf>
    <xf numFmtId="49" fontId="31" fillId="7" borderId="69" xfId="75" applyNumberFormat="1" applyFont="1" applyFill="1" applyBorder="1" applyAlignment="1">
      <alignment horizontal="center" vertical="center" wrapText="1"/>
      <protection/>
    </xf>
    <xf numFmtId="1" fontId="31" fillId="7" borderId="91" xfId="75" applyNumberFormat="1" applyFont="1" applyFill="1" applyBorder="1" applyAlignment="1">
      <alignment horizontal="center" vertical="center" wrapText="1"/>
      <protection/>
    </xf>
    <xf numFmtId="1" fontId="31" fillId="7" borderId="70" xfId="75" applyNumberFormat="1" applyFont="1" applyFill="1" applyBorder="1" applyAlignment="1">
      <alignment horizontal="center" vertical="center" wrapText="1"/>
      <protection/>
    </xf>
    <xf numFmtId="1" fontId="22" fillId="0" borderId="0" xfId="75" applyNumberFormat="1" applyFont="1" applyAlignment="1">
      <alignment horizontal="center" vertical="center" wrapText="1"/>
      <protection/>
    </xf>
    <xf numFmtId="0" fontId="45" fillId="0" borderId="103" xfId="75" applyNumberFormat="1" applyFont="1" applyBorder="1">
      <alignment/>
      <protection/>
    </xf>
    <xf numFmtId="3" fontId="45" fillId="0" borderId="84" xfId="75" applyNumberFormat="1" applyFont="1" applyBorder="1">
      <alignment/>
      <protection/>
    </xf>
    <xf numFmtId="10" fontId="45" fillId="0" borderId="105" xfId="75" applyNumberFormat="1" applyFont="1" applyBorder="1">
      <alignment/>
      <protection/>
    </xf>
    <xf numFmtId="3" fontId="45" fillId="0" borderId="105" xfId="75" applyNumberFormat="1" applyFont="1" applyBorder="1">
      <alignment/>
      <protection/>
    </xf>
    <xf numFmtId="10" fontId="45" fillId="0" borderId="86" xfId="75" applyNumberFormat="1" applyFont="1" applyBorder="1">
      <alignment/>
      <protection/>
    </xf>
    <xf numFmtId="3" fontId="45" fillId="0" borderId="104" xfId="75" applyNumberFormat="1" applyFont="1" applyBorder="1">
      <alignment/>
      <protection/>
    </xf>
    <xf numFmtId="0" fontId="45" fillId="0" borderId="0" xfId="75" applyFont="1">
      <alignment/>
      <protection/>
    </xf>
    <xf numFmtId="0" fontId="22" fillId="18" borderId="121" xfId="75" applyNumberFormat="1" applyFont="1" applyFill="1" applyBorder="1">
      <alignment/>
      <protection/>
    </xf>
    <xf numFmtId="3" fontId="22" fillId="18" borderId="87" xfId="75" applyNumberFormat="1" applyFont="1" applyFill="1" applyBorder="1">
      <alignment/>
      <protection/>
    </xf>
    <xf numFmtId="10" fontId="22" fillId="18" borderId="122" xfId="75" applyNumberFormat="1" applyFont="1" applyFill="1" applyBorder="1">
      <alignment/>
      <protection/>
    </xf>
    <xf numFmtId="3" fontId="22" fillId="18" borderId="123" xfId="75" applyNumberFormat="1" applyFont="1" applyFill="1" applyBorder="1">
      <alignment/>
      <protection/>
    </xf>
    <xf numFmtId="10" fontId="22" fillId="18" borderId="79" xfId="75" applyNumberFormat="1" applyFont="1" applyFill="1" applyBorder="1">
      <alignment/>
      <protection/>
    </xf>
    <xf numFmtId="0" fontId="33" fillId="0" borderId="0" xfId="75" applyFont="1">
      <alignment/>
      <protection/>
    </xf>
    <xf numFmtId="3" fontId="33" fillId="0" borderId="0" xfId="75" applyNumberFormat="1" applyFont="1">
      <alignment/>
      <protection/>
    </xf>
    <xf numFmtId="0" fontId="22" fillId="0" borderId="93" xfId="75" applyNumberFormat="1" applyFont="1" applyBorder="1" quotePrefix="1">
      <alignment/>
      <protection/>
    </xf>
    <xf numFmtId="3" fontId="22" fillId="0" borderId="76" xfId="75" applyNumberFormat="1" applyFont="1" applyBorder="1">
      <alignment/>
      <protection/>
    </xf>
    <xf numFmtId="10" fontId="22" fillId="0" borderId="112" xfId="75" applyNumberFormat="1" applyFont="1" applyBorder="1">
      <alignment/>
      <protection/>
    </xf>
    <xf numFmtId="3" fontId="22" fillId="0" borderId="125" xfId="75" applyNumberFormat="1" applyFont="1" applyBorder="1" quotePrefix="1">
      <alignment/>
      <protection/>
    </xf>
    <xf numFmtId="10" fontId="22" fillId="0" borderId="113" xfId="75" applyNumberFormat="1" applyFont="1" applyBorder="1">
      <alignment/>
      <protection/>
    </xf>
    <xf numFmtId="3" fontId="22" fillId="0" borderId="125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10" fontId="22" fillId="0" borderId="113" xfId="75" applyNumberFormat="1" applyFont="1" applyBorder="1" applyAlignment="1">
      <alignment horizontal="center"/>
      <protection/>
    </xf>
    <xf numFmtId="0" fontId="22" fillId="18" borderId="90" xfId="75" applyNumberFormat="1" applyFont="1" applyFill="1" applyBorder="1">
      <alignment/>
      <protection/>
    </xf>
    <xf numFmtId="3" fontId="22" fillId="18" borderId="72" xfId="75" applyNumberFormat="1" applyFont="1" applyFill="1" applyBorder="1">
      <alignment/>
      <protection/>
    </xf>
    <xf numFmtId="10" fontId="22" fillId="18" borderId="74" xfId="75" applyNumberFormat="1" applyFont="1" applyFill="1" applyBorder="1">
      <alignment/>
      <protection/>
    </xf>
    <xf numFmtId="3" fontId="22" fillId="18" borderId="127" xfId="75" applyNumberFormat="1" applyFont="1" applyFill="1" applyBorder="1">
      <alignment/>
      <protection/>
    </xf>
    <xf numFmtId="10" fontId="22" fillId="18" borderId="75" xfId="75" applyNumberFormat="1" applyFont="1" applyFill="1" applyBorder="1">
      <alignment/>
      <protection/>
    </xf>
    <xf numFmtId="10" fontId="22" fillId="18" borderId="127" xfId="75" applyNumberFormat="1" applyFont="1" applyFill="1" applyBorder="1">
      <alignment/>
      <protection/>
    </xf>
    <xf numFmtId="3" fontId="22" fillId="18" borderId="94" xfId="75" applyNumberFormat="1" applyFont="1" applyFill="1" applyBorder="1">
      <alignment/>
      <protection/>
    </xf>
    <xf numFmtId="0" fontId="22" fillId="0" borderId="121" xfId="75" applyNumberFormat="1" applyFont="1" applyBorder="1" quotePrefix="1">
      <alignment/>
      <protection/>
    </xf>
    <xf numFmtId="3" fontId="22" fillId="0" borderId="87" xfId="75" applyNumberFormat="1" applyFont="1" applyBorder="1">
      <alignment/>
      <protection/>
    </xf>
    <xf numFmtId="3" fontId="22" fillId="0" borderId="123" xfId="75" applyNumberFormat="1" applyFont="1" applyBorder="1" quotePrefix="1">
      <alignment/>
      <protection/>
    </xf>
    <xf numFmtId="3" fontId="22" fillId="0" borderId="123" xfId="75" applyNumberFormat="1" applyFont="1" applyBorder="1">
      <alignment/>
      <protection/>
    </xf>
    <xf numFmtId="10" fontId="22" fillId="0" borderId="79" xfId="75" applyNumberFormat="1" applyFont="1" applyBorder="1">
      <alignment/>
      <protection/>
    </xf>
    <xf numFmtId="3" fontId="22" fillId="18" borderId="94" xfId="75" applyNumberFormat="1" applyFont="1" applyFill="1" applyBorder="1" quotePrefix="1">
      <alignment/>
      <protection/>
    </xf>
    <xf numFmtId="0" fontId="22" fillId="18" borderId="10" xfId="75" applyNumberFormat="1" applyFont="1" applyFill="1" applyBorder="1">
      <alignment/>
      <protection/>
    </xf>
    <xf numFmtId="3" fontId="22" fillId="18" borderId="92" xfId="75" applyNumberFormat="1" applyFont="1" applyFill="1" applyBorder="1">
      <alignment/>
      <protection/>
    </xf>
    <xf numFmtId="10" fontId="22" fillId="18" borderId="91" xfId="75" applyNumberFormat="1" applyFont="1" applyFill="1" applyBorder="1">
      <alignment/>
      <protection/>
    </xf>
    <xf numFmtId="3" fontId="22" fillId="18" borderId="91" xfId="75" applyNumberFormat="1" applyFont="1" applyFill="1" applyBorder="1" quotePrefix="1">
      <alignment/>
      <protection/>
    </xf>
    <xf numFmtId="10" fontId="22" fillId="18" borderId="70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37" fontId="54" fillId="2" borderId="10" xfId="52" applyFont="1" applyFill="1" applyBorder="1" applyAlignment="1">
      <alignment horizontal="center"/>
    </xf>
    <xf numFmtId="37" fontId="54" fillId="2" borderId="11" xfId="52" applyFont="1" applyFill="1" applyBorder="1" applyAlignment="1">
      <alignment horizontal="center"/>
    </xf>
    <xf numFmtId="0" fontId="25" fillId="7" borderId="89" xfId="76" applyFont="1" applyFill="1" applyBorder="1" applyAlignment="1">
      <alignment horizontal="center" vertical="center"/>
      <protection/>
    </xf>
    <xf numFmtId="0" fontId="25" fillId="7" borderId="53" xfId="76" applyFont="1" applyFill="1" applyBorder="1" applyAlignment="1">
      <alignment horizontal="center" vertical="center"/>
      <protection/>
    </xf>
    <xf numFmtId="0" fontId="25" fillId="7" borderId="31" xfId="76" applyFont="1" applyFill="1" applyBorder="1" applyAlignment="1">
      <alignment horizontal="center" vertical="center"/>
      <protection/>
    </xf>
    <xf numFmtId="1" fontId="28" fillId="7" borderId="90" xfId="76" applyNumberFormat="1" applyFont="1" applyFill="1" applyBorder="1" applyAlignment="1">
      <alignment horizontal="center" vertical="center" wrapText="1"/>
      <protection/>
    </xf>
    <xf numFmtId="0" fontId="28" fillId="7" borderId="92" xfId="76" applyFont="1" applyFill="1" applyBorder="1" applyAlignment="1">
      <alignment horizontal="center"/>
      <protection/>
    </xf>
    <xf numFmtId="0" fontId="28" fillId="7" borderId="91" xfId="76" applyFont="1" applyFill="1" applyBorder="1" applyAlignment="1">
      <alignment horizontal="center"/>
      <protection/>
    </xf>
    <xf numFmtId="0" fontId="28" fillId="7" borderId="70" xfId="76" applyFont="1" applyFill="1" applyBorder="1" applyAlignment="1">
      <alignment horizontal="center"/>
      <protection/>
    </xf>
    <xf numFmtId="0" fontId="30" fillId="0" borderId="0" xfId="76" applyFont="1" applyFill="1">
      <alignment/>
      <protection/>
    </xf>
    <xf numFmtId="0" fontId="30" fillId="7" borderId="93" xfId="76" applyFont="1" applyFill="1" applyBorder="1" applyAlignment="1">
      <alignment vertical="center"/>
      <protection/>
    </xf>
    <xf numFmtId="49" fontId="28" fillId="7" borderId="73" xfId="76" applyNumberFormat="1" applyFont="1" applyFill="1" applyBorder="1" applyAlignment="1">
      <alignment horizontal="center" vertical="center" wrapText="1"/>
      <protection/>
    </xf>
    <xf numFmtId="49" fontId="28" fillId="7" borderId="127" xfId="76" applyNumberFormat="1" applyFont="1" applyFill="1" applyBorder="1" applyAlignment="1">
      <alignment horizontal="center" vertical="center" wrapText="1"/>
      <protection/>
    </xf>
    <xf numFmtId="1" fontId="31" fillId="7" borderId="75" xfId="76" applyNumberFormat="1" applyFont="1" applyFill="1" applyBorder="1" applyAlignment="1">
      <alignment horizontal="center" vertical="center" wrapText="1"/>
      <protection/>
    </xf>
    <xf numFmtId="1" fontId="31" fillId="7" borderId="78" xfId="76" applyNumberFormat="1" applyFont="1" applyFill="1" applyBorder="1" applyAlignment="1">
      <alignment horizontal="center" vertical="center" wrapText="1"/>
      <protection/>
    </xf>
    <xf numFmtId="1" fontId="30" fillId="0" borderId="0" xfId="76" applyNumberFormat="1" applyFont="1" applyFill="1" applyAlignment="1">
      <alignment horizontal="center" vertical="center" wrapText="1"/>
      <protection/>
    </xf>
    <xf numFmtId="0" fontId="30" fillId="7" borderId="114" xfId="76" applyFont="1" applyFill="1" applyBorder="1" applyAlignment="1">
      <alignment vertical="center"/>
      <protection/>
    </xf>
    <xf numFmtId="49" fontId="31" fillId="7" borderId="81" xfId="76" applyNumberFormat="1" applyFont="1" applyFill="1" applyBorder="1" applyAlignment="1">
      <alignment horizontal="center" vertical="center" wrapText="1"/>
      <protection/>
    </xf>
    <xf numFmtId="49" fontId="31" fillId="7" borderId="98" xfId="76" applyNumberFormat="1" applyFont="1" applyFill="1" applyBorder="1" applyAlignment="1">
      <alignment horizontal="center" vertical="center" wrapText="1"/>
      <protection/>
    </xf>
    <xf numFmtId="0" fontId="22" fillId="7" borderId="102" xfId="76" applyFont="1" applyFill="1" applyBorder="1" applyAlignment="1">
      <alignment horizontal="center" vertical="center" wrapText="1"/>
      <protection/>
    </xf>
    <xf numFmtId="0" fontId="22" fillId="7" borderId="128" xfId="76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45" fillId="0" borderId="67" xfId="76" applyNumberFormat="1" applyFont="1" applyFill="1" applyBorder="1" applyAlignment="1">
      <alignment vertical="center"/>
      <protection/>
    </xf>
    <xf numFmtId="3" fontId="45" fillId="0" borderId="129" xfId="76" applyNumberFormat="1" applyFont="1" applyFill="1" applyBorder="1" applyAlignment="1">
      <alignment vertical="center"/>
      <protection/>
    </xf>
    <xf numFmtId="3" fontId="45" fillId="0" borderId="32" xfId="76" applyNumberFormat="1" applyFont="1" applyFill="1" applyBorder="1" applyAlignment="1">
      <alignment vertical="center"/>
      <protection/>
    </xf>
    <xf numFmtId="3" fontId="45" fillId="0" borderId="30" xfId="76" applyNumberFormat="1" applyFont="1" applyFill="1" applyBorder="1" applyAlignment="1">
      <alignment vertical="center"/>
      <protection/>
    </xf>
    <xf numFmtId="10" fontId="45" fillId="0" borderId="71" xfId="76" applyNumberFormat="1" applyFont="1" applyFill="1" applyBorder="1" applyAlignment="1">
      <alignment vertical="center"/>
      <protection/>
    </xf>
    <xf numFmtId="10" fontId="45" fillId="0" borderId="71" xfId="76" applyNumberFormat="1" applyFont="1" applyFill="1" applyBorder="1" applyAlignment="1">
      <alignment horizontal="right" vertical="center"/>
      <protection/>
    </xf>
    <xf numFmtId="0" fontId="45" fillId="0" borderId="0" xfId="76" applyFont="1" applyFill="1" applyAlignment="1">
      <alignment vertical="center"/>
      <protection/>
    </xf>
    <xf numFmtId="0" fontId="29" fillId="18" borderId="90" xfId="76" applyFont="1" applyFill="1" applyBorder="1">
      <alignment/>
      <protection/>
    </xf>
    <xf numFmtId="3" fontId="29" fillId="18" borderId="73" xfId="76" applyNumberFormat="1" applyFont="1" applyFill="1" applyBorder="1">
      <alignment/>
      <protection/>
    </xf>
    <xf numFmtId="3" fontId="29" fillId="18" borderId="127" xfId="76" applyNumberFormat="1" applyFont="1" applyFill="1" applyBorder="1">
      <alignment/>
      <protection/>
    </xf>
    <xf numFmtId="10" fontId="29" fillId="18" borderId="75" xfId="76" applyNumberFormat="1" applyFont="1" applyFill="1" applyBorder="1">
      <alignment/>
      <protection/>
    </xf>
    <xf numFmtId="10" fontId="29" fillId="18" borderId="75" xfId="76" applyNumberFormat="1" applyFont="1" applyFill="1" applyBorder="1" applyAlignment="1">
      <alignment horizontal="right"/>
      <protection/>
    </xf>
    <xf numFmtId="0" fontId="27" fillId="0" borderId="0" xfId="76" applyFont="1" applyFill="1">
      <alignment/>
      <protection/>
    </xf>
    <xf numFmtId="0" fontId="22" fillId="0" borderId="93" xfId="76" applyFont="1" applyFill="1" applyBorder="1">
      <alignment/>
      <protection/>
    </xf>
    <xf numFmtId="3" fontId="22" fillId="0" borderId="77" xfId="76" applyNumberFormat="1" applyFont="1" applyFill="1" applyBorder="1">
      <alignment/>
      <protection/>
    </xf>
    <xf numFmtId="3" fontId="22" fillId="0" borderId="112" xfId="76" applyNumberFormat="1" applyFont="1" applyFill="1" applyBorder="1">
      <alignment/>
      <protection/>
    </xf>
    <xf numFmtId="10" fontId="22" fillId="0" borderId="113" xfId="76" applyNumberFormat="1" applyFont="1" applyFill="1" applyBorder="1">
      <alignment/>
      <protection/>
    </xf>
    <xf numFmtId="10" fontId="22" fillId="0" borderId="113" xfId="76" applyNumberFormat="1" applyFont="1" applyFill="1" applyBorder="1" applyAlignment="1">
      <alignment horizontal="right"/>
      <protection/>
    </xf>
    <xf numFmtId="0" fontId="22" fillId="0" borderId="114" xfId="76" applyFont="1" applyFill="1" applyBorder="1">
      <alignment/>
      <protection/>
    </xf>
    <xf numFmtId="3" fontId="22" fillId="0" borderId="81" xfId="76" applyNumberFormat="1" applyFont="1" applyFill="1" applyBorder="1">
      <alignment/>
      <protection/>
    </xf>
    <xf numFmtId="3" fontId="22" fillId="0" borderId="98" xfId="76" applyNumberFormat="1" applyFont="1" applyFill="1" applyBorder="1">
      <alignment/>
      <protection/>
    </xf>
    <xf numFmtId="10" fontId="22" fillId="0" borderId="102" xfId="76" applyNumberFormat="1" applyFont="1" applyFill="1" applyBorder="1">
      <alignment/>
      <protection/>
    </xf>
    <xf numFmtId="10" fontId="22" fillId="0" borderId="102" xfId="76" applyNumberFormat="1" applyFont="1" applyFill="1" applyBorder="1" applyAlignment="1">
      <alignment horizontal="right"/>
      <protection/>
    </xf>
    <xf numFmtId="0" fontId="22" fillId="0" borderId="121" xfId="76" applyFont="1" applyFill="1" applyBorder="1">
      <alignment/>
      <protection/>
    </xf>
    <xf numFmtId="3" fontId="22" fillId="0" borderId="88" xfId="76" applyNumberFormat="1" applyFont="1" applyFill="1" applyBorder="1">
      <alignment/>
      <protection/>
    </xf>
    <xf numFmtId="3" fontId="22" fillId="0" borderId="122" xfId="76" applyNumberFormat="1" applyFont="1" applyFill="1" applyBorder="1">
      <alignment/>
      <protection/>
    </xf>
    <xf numFmtId="10" fontId="22" fillId="0" borderId="79" xfId="76" applyNumberFormat="1" applyFont="1" applyFill="1" applyBorder="1">
      <alignment/>
      <protection/>
    </xf>
    <xf numFmtId="10" fontId="22" fillId="0" borderId="79" xfId="76" applyNumberFormat="1" applyFont="1" applyFill="1" applyBorder="1" applyAlignment="1">
      <alignment horizontal="right"/>
      <protection/>
    </xf>
    <xf numFmtId="0" fontId="29" fillId="18" borderId="121" xfId="76" applyFont="1" applyFill="1" applyBorder="1">
      <alignment/>
      <protection/>
    </xf>
    <xf numFmtId="3" fontId="29" fillId="18" borderId="88" xfId="76" applyNumberFormat="1" applyFont="1" applyFill="1" applyBorder="1">
      <alignment/>
      <protection/>
    </xf>
    <xf numFmtId="3" fontId="29" fillId="18" borderId="122" xfId="76" applyNumberFormat="1" applyFont="1" applyFill="1" applyBorder="1">
      <alignment/>
      <protection/>
    </xf>
    <xf numFmtId="10" fontId="29" fillId="18" borderId="79" xfId="76" applyNumberFormat="1" applyFont="1" applyFill="1" applyBorder="1">
      <alignment/>
      <protection/>
    </xf>
    <xf numFmtId="10" fontId="29" fillId="18" borderId="79" xfId="76" applyNumberFormat="1" applyFont="1" applyFill="1" applyBorder="1" applyAlignment="1">
      <alignment horizontal="right"/>
      <protection/>
    </xf>
    <xf numFmtId="10" fontId="29" fillId="18" borderId="113" xfId="76" applyNumberFormat="1" applyFont="1" applyFill="1" applyBorder="1" applyAlignment="1">
      <alignment horizontal="right"/>
      <protection/>
    </xf>
    <xf numFmtId="0" fontId="31" fillId="0" borderId="0" xfId="76" applyFont="1" applyFill="1">
      <alignment/>
      <protection/>
    </xf>
    <xf numFmtId="0" fontId="22" fillId="18" borderId="130" xfId="76" applyFont="1" applyFill="1" applyBorder="1">
      <alignment/>
      <protection/>
    </xf>
    <xf numFmtId="3" fontId="22" fillId="18" borderId="92" xfId="76" applyNumberFormat="1" applyFont="1" applyFill="1" applyBorder="1">
      <alignment/>
      <protection/>
    </xf>
    <xf numFmtId="3" fontId="22" fillId="18" borderId="91" xfId="76" applyNumberFormat="1" applyFont="1" applyFill="1" applyBorder="1">
      <alignment/>
      <protection/>
    </xf>
    <xf numFmtId="10" fontId="22" fillId="18" borderId="70" xfId="76" applyNumberFormat="1" applyFont="1" applyFill="1" applyBorder="1">
      <alignment/>
      <protection/>
    </xf>
    <xf numFmtId="10" fontId="22" fillId="18" borderId="70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37" fontId="54" fillId="2" borderId="10" xfId="53" applyFont="1" applyFill="1" applyBorder="1" applyAlignment="1">
      <alignment horizontal="center"/>
    </xf>
    <xf numFmtId="37" fontId="54" fillId="2" borderId="11" xfId="53" applyFont="1" applyFill="1" applyBorder="1" applyAlignment="1">
      <alignment horizontal="center"/>
    </xf>
    <xf numFmtId="0" fontId="25" fillId="7" borderId="89" xfId="77" applyFont="1" applyFill="1" applyBorder="1" applyAlignment="1">
      <alignment horizontal="center" vertical="center"/>
      <protection/>
    </xf>
    <xf numFmtId="0" fontId="25" fillId="7" borderId="53" xfId="77" applyFont="1" applyFill="1" applyBorder="1" applyAlignment="1">
      <alignment horizontal="center" vertical="center"/>
      <protection/>
    </xf>
    <xf numFmtId="0" fontId="25" fillId="7" borderId="31" xfId="77" applyFont="1" applyFill="1" applyBorder="1" applyAlignment="1">
      <alignment horizontal="center" vertical="center"/>
      <protection/>
    </xf>
    <xf numFmtId="1" fontId="28" fillId="7" borderId="90" xfId="77" applyNumberFormat="1" applyFont="1" applyFill="1" applyBorder="1" applyAlignment="1">
      <alignment horizontal="center" vertical="center" wrapText="1"/>
      <protection/>
    </xf>
    <xf numFmtId="0" fontId="28" fillId="7" borderId="92" xfId="77" applyFont="1" applyFill="1" applyBorder="1" applyAlignment="1">
      <alignment horizontal="center"/>
      <protection/>
    </xf>
    <xf numFmtId="0" fontId="28" fillId="7" borderId="91" xfId="77" applyFont="1" applyFill="1" applyBorder="1" applyAlignment="1">
      <alignment horizontal="center"/>
      <protection/>
    </xf>
    <xf numFmtId="0" fontId="28" fillId="7" borderId="70" xfId="77" applyFont="1" applyFill="1" applyBorder="1" applyAlignment="1">
      <alignment horizontal="center"/>
      <protection/>
    </xf>
    <xf numFmtId="0" fontId="30" fillId="0" borderId="0" xfId="77" applyFont="1" applyFill="1">
      <alignment/>
      <protection/>
    </xf>
    <xf numFmtId="0" fontId="30" fillId="7" borderId="93" xfId="77" applyFont="1" applyFill="1" applyBorder="1" applyAlignment="1">
      <alignment vertical="center"/>
      <protection/>
    </xf>
    <xf numFmtId="49" fontId="28" fillId="7" borderId="73" xfId="77" applyNumberFormat="1" applyFont="1" applyFill="1" applyBorder="1" applyAlignment="1">
      <alignment horizontal="center" vertical="center" wrapText="1"/>
      <protection/>
    </xf>
    <xf numFmtId="49" fontId="28" fillId="7" borderId="127" xfId="77" applyNumberFormat="1" applyFont="1" applyFill="1" applyBorder="1" applyAlignment="1">
      <alignment horizontal="center" vertical="center" wrapText="1"/>
      <protection/>
    </xf>
    <xf numFmtId="1" fontId="31" fillId="7" borderId="75" xfId="77" applyNumberFormat="1" applyFont="1" applyFill="1" applyBorder="1" applyAlignment="1">
      <alignment horizontal="center" vertical="center" wrapText="1"/>
      <protection/>
    </xf>
    <xf numFmtId="1" fontId="31" fillId="7" borderId="78" xfId="77" applyNumberFormat="1" applyFont="1" applyFill="1" applyBorder="1" applyAlignment="1">
      <alignment horizontal="center" vertical="center" wrapText="1"/>
      <protection/>
    </xf>
    <xf numFmtId="1" fontId="30" fillId="0" borderId="0" xfId="77" applyNumberFormat="1" applyFont="1" applyFill="1" applyAlignment="1">
      <alignment horizontal="center" vertical="center" wrapText="1"/>
      <protection/>
    </xf>
    <xf numFmtId="0" fontId="30" fillId="7" borderId="114" xfId="77" applyFont="1" applyFill="1" applyBorder="1" applyAlignment="1">
      <alignment vertical="center"/>
      <protection/>
    </xf>
    <xf numFmtId="49" fontId="31" fillId="7" borderId="81" xfId="77" applyNumberFormat="1" applyFont="1" applyFill="1" applyBorder="1" applyAlignment="1">
      <alignment horizontal="center" vertical="center" wrapText="1"/>
      <protection/>
    </xf>
    <xf numFmtId="49" fontId="31" fillId="7" borderId="98" xfId="77" applyNumberFormat="1" applyFont="1" applyFill="1" applyBorder="1" applyAlignment="1">
      <alignment horizontal="center" vertical="center" wrapText="1"/>
      <protection/>
    </xf>
    <xf numFmtId="0" fontId="22" fillId="7" borderId="102" xfId="77" applyFont="1" applyFill="1" applyBorder="1" applyAlignment="1">
      <alignment horizontal="center" vertical="center" wrapText="1"/>
      <protection/>
    </xf>
    <xf numFmtId="0" fontId="22" fillId="7" borderId="128" xfId="77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45" fillId="0" borderId="67" xfId="77" applyNumberFormat="1" applyFont="1" applyFill="1" applyBorder="1" applyAlignment="1">
      <alignment vertical="center"/>
      <protection/>
    </xf>
    <xf numFmtId="3" fontId="45" fillId="0" borderId="129" xfId="77" applyNumberFormat="1" applyFont="1" applyFill="1" applyBorder="1" applyAlignment="1">
      <alignment vertical="center"/>
      <protection/>
    </xf>
    <xf numFmtId="3" fontId="45" fillId="0" borderId="32" xfId="77" applyNumberFormat="1" applyFont="1" applyFill="1" applyBorder="1" applyAlignment="1">
      <alignment vertical="center"/>
      <protection/>
    </xf>
    <xf numFmtId="3" fontId="45" fillId="0" borderId="30" xfId="77" applyNumberFormat="1" applyFont="1" applyFill="1" applyBorder="1" applyAlignment="1">
      <alignment vertical="center"/>
      <protection/>
    </xf>
    <xf numFmtId="10" fontId="45" fillId="0" borderId="71" xfId="77" applyNumberFormat="1" applyFont="1" applyFill="1" applyBorder="1" applyAlignment="1">
      <alignment vertical="center"/>
      <protection/>
    </xf>
    <xf numFmtId="10" fontId="45" fillId="0" borderId="71" xfId="77" applyNumberFormat="1" applyFont="1" applyFill="1" applyBorder="1" applyAlignment="1">
      <alignment horizontal="right" vertical="center"/>
      <protection/>
    </xf>
    <xf numFmtId="0" fontId="45" fillId="0" borderId="0" xfId="77" applyFont="1" applyFill="1" applyAlignment="1">
      <alignment vertical="center"/>
      <protection/>
    </xf>
    <xf numFmtId="0" fontId="29" fillId="18" borderId="90" xfId="77" applyFont="1" applyFill="1" applyBorder="1">
      <alignment/>
      <protection/>
    </xf>
    <xf numFmtId="3" fontId="29" fillId="18" borderId="73" xfId="77" applyNumberFormat="1" applyFont="1" applyFill="1" applyBorder="1">
      <alignment/>
      <protection/>
    </xf>
    <xf numFmtId="3" fontId="29" fillId="18" borderId="127" xfId="77" applyNumberFormat="1" applyFont="1" applyFill="1" applyBorder="1">
      <alignment/>
      <protection/>
    </xf>
    <xf numFmtId="10" fontId="29" fillId="18" borderId="75" xfId="77" applyNumberFormat="1" applyFont="1" applyFill="1" applyBorder="1">
      <alignment/>
      <protection/>
    </xf>
    <xf numFmtId="10" fontId="29" fillId="18" borderId="75" xfId="77" applyNumberFormat="1" applyFont="1" applyFill="1" applyBorder="1" applyAlignment="1">
      <alignment horizontal="right"/>
      <protection/>
    </xf>
    <xf numFmtId="0" fontId="27" fillId="0" borderId="0" xfId="77" applyFont="1" applyFill="1">
      <alignment/>
      <protection/>
    </xf>
    <xf numFmtId="0" fontId="22" fillId="0" borderId="93" xfId="77" applyFont="1" applyFill="1" applyBorder="1">
      <alignment/>
      <protection/>
    </xf>
    <xf numFmtId="3" fontId="22" fillId="0" borderId="77" xfId="77" applyNumberFormat="1" applyFont="1" applyFill="1" applyBorder="1">
      <alignment/>
      <protection/>
    </xf>
    <xf numFmtId="3" fontId="22" fillId="0" borderId="112" xfId="77" applyNumberFormat="1" applyFont="1" applyFill="1" applyBorder="1">
      <alignment/>
      <protection/>
    </xf>
    <xf numFmtId="10" fontId="22" fillId="0" borderId="113" xfId="77" applyNumberFormat="1" applyFont="1" applyFill="1" applyBorder="1">
      <alignment/>
      <protection/>
    </xf>
    <xf numFmtId="10" fontId="22" fillId="0" borderId="113" xfId="77" applyNumberFormat="1" applyFont="1" applyFill="1" applyBorder="1" applyAlignment="1">
      <alignment horizontal="right"/>
      <protection/>
    </xf>
    <xf numFmtId="0" fontId="22" fillId="0" borderId="121" xfId="77" applyFont="1" applyFill="1" applyBorder="1">
      <alignment/>
      <protection/>
    </xf>
    <xf numFmtId="3" fontId="22" fillId="0" borderId="88" xfId="77" applyNumberFormat="1" applyFont="1" applyFill="1" applyBorder="1">
      <alignment/>
      <protection/>
    </xf>
    <xf numFmtId="3" fontId="22" fillId="0" borderId="122" xfId="77" applyNumberFormat="1" applyFont="1" applyFill="1" applyBorder="1">
      <alignment/>
      <protection/>
    </xf>
    <xf numFmtId="10" fontId="22" fillId="0" borderId="79" xfId="77" applyNumberFormat="1" applyFont="1" applyFill="1" applyBorder="1">
      <alignment/>
      <protection/>
    </xf>
    <xf numFmtId="10" fontId="22" fillId="0" borderId="79" xfId="77" applyNumberFormat="1" applyFont="1" applyFill="1" applyBorder="1" applyAlignment="1">
      <alignment horizontal="right"/>
      <protection/>
    </xf>
    <xf numFmtId="0" fontId="29" fillId="18" borderId="121" xfId="77" applyFont="1" applyFill="1" applyBorder="1">
      <alignment/>
      <protection/>
    </xf>
    <xf numFmtId="3" fontId="29" fillId="18" borderId="88" xfId="77" applyNumberFormat="1" applyFont="1" applyFill="1" applyBorder="1">
      <alignment/>
      <protection/>
    </xf>
    <xf numFmtId="3" fontId="29" fillId="18" borderId="122" xfId="77" applyNumberFormat="1" applyFont="1" applyFill="1" applyBorder="1">
      <alignment/>
      <protection/>
    </xf>
    <xf numFmtId="10" fontId="29" fillId="18" borderId="79" xfId="77" applyNumberFormat="1" applyFont="1" applyFill="1" applyBorder="1">
      <alignment/>
      <protection/>
    </xf>
    <xf numFmtId="10" fontId="29" fillId="18" borderId="79" xfId="77" applyNumberFormat="1" applyFont="1" applyFill="1" applyBorder="1" applyAlignment="1">
      <alignment horizontal="right"/>
      <protection/>
    </xf>
    <xf numFmtId="10" fontId="29" fillId="18" borderId="113" xfId="77" applyNumberFormat="1" applyFont="1" applyFill="1" applyBorder="1" applyAlignment="1">
      <alignment horizontal="right"/>
      <protection/>
    </xf>
    <xf numFmtId="0" fontId="31" fillId="0" borderId="0" xfId="77" applyFont="1" applyFill="1">
      <alignment/>
      <protection/>
    </xf>
    <xf numFmtId="0" fontId="22" fillId="18" borderId="130" xfId="77" applyFont="1" applyFill="1" applyBorder="1">
      <alignment/>
      <protection/>
    </xf>
    <xf numFmtId="3" fontId="22" fillId="18" borderId="92" xfId="77" applyNumberFormat="1" applyFont="1" applyFill="1" applyBorder="1">
      <alignment/>
      <protection/>
    </xf>
    <xf numFmtId="3" fontId="22" fillId="18" borderId="91" xfId="77" applyNumberFormat="1" applyFont="1" applyFill="1" applyBorder="1">
      <alignment/>
      <protection/>
    </xf>
    <xf numFmtId="10" fontId="22" fillId="18" borderId="70" xfId="77" applyNumberFormat="1" applyFont="1" applyFill="1" applyBorder="1">
      <alignment/>
      <protection/>
    </xf>
    <xf numFmtId="10" fontId="22" fillId="18" borderId="70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37" fontId="54" fillId="2" borderId="10" xfId="54" applyFont="1" applyFill="1" applyBorder="1" applyAlignment="1">
      <alignment horizontal="center"/>
    </xf>
    <xf numFmtId="37" fontId="54" fillId="2" borderId="11" xfId="54" applyFont="1" applyFill="1" applyBorder="1" applyAlignment="1">
      <alignment horizontal="center"/>
    </xf>
    <xf numFmtId="0" fontId="25" fillId="7" borderId="10" xfId="78" applyFont="1" applyFill="1" applyBorder="1" applyAlignment="1">
      <alignment horizontal="center" vertical="center"/>
      <protection/>
    </xf>
    <xf numFmtId="0" fontId="25" fillId="7" borderId="66" xfId="78" applyFont="1" applyFill="1" applyBorder="1" applyAlignment="1">
      <alignment horizontal="center" vertical="center"/>
      <protection/>
    </xf>
    <xf numFmtId="0" fontId="25" fillId="7" borderId="11" xfId="78" applyFont="1" applyFill="1" applyBorder="1" applyAlignment="1">
      <alignment horizontal="center" vertical="center"/>
      <protection/>
    </xf>
    <xf numFmtId="1" fontId="31" fillId="7" borderId="67" xfId="78" applyNumberFormat="1" applyFont="1" applyFill="1" applyBorder="1" applyAlignment="1">
      <alignment horizontal="center" vertical="center" wrapText="1"/>
      <protection/>
    </xf>
    <xf numFmtId="0" fontId="27" fillId="7" borderId="10" xfId="78" applyFont="1" applyFill="1" applyBorder="1" applyAlignment="1">
      <alignment horizontal="center"/>
      <protection/>
    </xf>
    <xf numFmtId="0" fontId="27" fillId="7" borderId="66" xfId="78" applyFont="1" applyFill="1" applyBorder="1" applyAlignment="1">
      <alignment horizontal="center"/>
      <protection/>
    </xf>
    <xf numFmtId="0" fontId="27" fillId="7" borderId="11" xfId="78" applyFont="1" applyFill="1" applyBorder="1" applyAlignment="1">
      <alignment horizontal="center"/>
      <protection/>
    </xf>
    <xf numFmtId="0" fontId="29" fillId="0" borderId="0" xfId="78" applyFont="1">
      <alignment/>
      <protection/>
    </xf>
    <xf numFmtId="0" fontId="22" fillId="7" borderId="68" xfId="78" applyFont="1" applyFill="1" applyBorder="1" applyAlignment="1">
      <alignment vertical="center"/>
      <protection/>
    </xf>
    <xf numFmtId="49" fontId="31" fillId="7" borderId="69" xfId="78" applyNumberFormat="1" applyFont="1" applyFill="1" applyBorder="1" applyAlignment="1">
      <alignment horizontal="center" vertical="center" wrapText="1"/>
      <protection/>
    </xf>
    <xf numFmtId="1" fontId="31" fillId="7" borderId="91" xfId="78" applyNumberFormat="1" applyFont="1" applyFill="1" applyBorder="1" applyAlignment="1">
      <alignment horizontal="center" vertical="center" wrapText="1"/>
      <protection/>
    </xf>
    <xf numFmtId="1" fontId="31" fillId="7" borderId="70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43" fillId="0" borderId="90" xfId="78" applyNumberFormat="1" applyFont="1" applyBorder="1">
      <alignment/>
      <protection/>
    </xf>
    <xf numFmtId="3" fontId="43" fillId="0" borderId="73" xfId="78" applyNumberFormat="1" applyFont="1" applyBorder="1">
      <alignment/>
      <protection/>
    </xf>
    <xf numFmtId="10" fontId="43" fillId="0" borderId="127" xfId="78" applyNumberFormat="1" applyFont="1" applyBorder="1">
      <alignment/>
      <protection/>
    </xf>
    <xf numFmtId="3" fontId="43" fillId="0" borderId="127" xfId="78" applyNumberFormat="1" applyFont="1" applyBorder="1">
      <alignment/>
      <protection/>
    </xf>
    <xf numFmtId="10" fontId="43" fillId="0" borderId="75" xfId="78" applyNumberFormat="1" applyFont="1" applyBorder="1">
      <alignment/>
      <protection/>
    </xf>
    <xf numFmtId="3" fontId="43" fillId="0" borderId="95" xfId="78" applyNumberFormat="1" applyFont="1" applyBorder="1">
      <alignment/>
      <protection/>
    </xf>
    <xf numFmtId="0" fontId="43" fillId="0" borderId="0" xfId="78" applyFont="1">
      <alignment/>
      <protection/>
    </xf>
    <xf numFmtId="0" fontId="29" fillId="18" borderId="93" xfId="78" applyNumberFormat="1" applyFont="1" applyFill="1" applyBorder="1">
      <alignment/>
      <protection/>
    </xf>
    <xf numFmtId="3" fontId="29" fillId="18" borderId="76" xfId="78" applyNumberFormat="1" applyFont="1" applyFill="1" applyBorder="1">
      <alignment/>
      <protection/>
    </xf>
    <xf numFmtId="10" fontId="29" fillId="18" borderId="112" xfId="78" applyNumberFormat="1" applyFont="1" applyFill="1" applyBorder="1">
      <alignment/>
      <protection/>
    </xf>
    <xf numFmtId="3" fontId="29" fillId="18" borderId="125" xfId="78" applyNumberFormat="1" applyFont="1" applyFill="1" applyBorder="1">
      <alignment/>
      <protection/>
    </xf>
    <xf numFmtId="10" fontId="29" fillId="18" borderId="113" xfId="78" applyNumberFormat="1" applyFont="1" applyFill="1" applyBorder="1">
      <alignment/>
      <protection/>
    </xf>
    <xf numFmtId="0" fontId="45" fillId="0" borderId="0" xfId="78" applyFont="1">
      <alignment/>
      <protection/>
    </xf>
    <xf numFmtId="3" fontId="45" fillId="0" borderId="0" xfId="78" applyNumberFormat="1" applyFont="1">
      <alignment/>
      <protection/>
    </xf>
    <xf numFmtId="0" fontId="22" fillId="0" borderId="93" xfId="78" applyNumberFormat="1" applyFont="1" applyBorder="1" quotePrefix="1">
      <alignment/>
      <protection/>
    </xf>
    <xf numFmtId="3" fontId="22" fillId="0" borderId="76" xfId="78" applyNumberFormat="1" applyFont="1" applyBorder="1">
      <alignment/>
      <protection/>
    </xf>
    <xf numFmtId="10" fontId="22" fillId="0" borderId="112" xfId="78" applyNumberFormat="1" applyFont="1" applyBorder="1">
      <alignment/>
      <protection/>
    </xf>
    <xf numFmtId="3" fontId="22" fillId="0" borderId="125" xfId="78" applyNumberFormat="1" applyFont="1" applyBorder="1" quotePrefix="1">
      <alignment/>
      <protection/>
    </xf>
    <xf numFmtId="10" fontId="22" fillId="0" borderId="113" xfId="78" applyNumberFormat="1" applyFont="1" applyBorder="1">
      <alignment/>
      <protection/>
    </xf>
    <xf numFmtId="3" fontId="22" fillId="0" borderId="125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29" fillId="18" borderId="90" xfId="78" applyNumberFormat="1" applyFont="1" applyFill="1" applyBorder="1">
      <alignment/>
      <protection/>
    </xf>
    <xf numFmtId="3" fontId="29" fillId="18" borderId="72" xfId="78" applyNumberFormat="1" applyFont="1" applyFill="1" applyBorder="1">
      <alignment/>
      <protection/>
    </xf>
    <xf numFmtId="10" fontId="29" fillId="18" borderId="74" xfId="78" applyNumberFormat="1" applyFont="1" applyFill="1" applyBorder="1">
      <alignment/>
      <protection/>
    </xf>
    <xf numFmtId="3" fontId="29" fillId="18" borderId="127" xfId="78" applyNumberFormat="1" applyFont="1" applyFill="1" applyBorder="1">
      <alignment/>
      <protection/>
    </xf>
    <xf numFmtId="10" fontId="29" fillId="18" borderId="75" xfId="78" applyNumberFormat="1" applyFont="1" applyFill="1" applyBorder="1">
      <alignment/>
      <protection/>
    </xf>
    <xf numFmtId="10" fontId="29" fillId="18" borderId="127" xfId="78" applyNumberFormat="1" applyFont="1" applyFill="1" applyBorder="1">
      <alignment/>
      <protection/>
    </xf>
    <xf numFmtId="3" fontId="29" fillId="18" borderId="94" xfId="78" applyNumberFormat="1" applyFont="1" applyFill="1" applyBorder="1">
      <alignment/>
      <protection/>
    </xf>
    <xf numFmtId="10" fontId="29" fillId="0" borderId="0" xfId="78" applyNumberFormat="1" applyFont="1" applyFill="1" applyBorder="1">
      <alignment/>
      <protection/>
    </xf>
    <xf numFmtId="0" fontId="22" fillId="0" borderId="121" xfId="78" applyNumberFormat="1" applyFont="1" applyBorder="1" quotePrefix="1">
      <alignment/>
      <protection/>
    </xf>
    <xf numFmtId="3" fontId="22" fillId="0" borderId="87" xfId="78" applyNumberFormat="1" applyFont="1" applyBorder="1">
      <alignment/>
      <protection/>
    </xf>
    <xf numFmtId="3" fontId="22" fillId="0" borderId="123" xfId="78" applyNumberFormat="1" applyFont="1" applyBorder="1" quotePrefix="1">
      <alignment/>
      <protection/>
    </xf>
    <xf numFmtId="3" fontId="22" fillId="0" borderId="123" xfId="78" applyNumberFormat="1" applyFont="1" applyBorder="1">
      <alignment/>
      <protection/>
    </xf>
    <xf numFmtId="10" fontId="22" fillId="0" borderId="79" xfId="78" applyNumberFormat="1" applyFont="1" applyBorder="1">
      <alignment/>
      <protection/>
    </xf>
    <xf numFmtId="3" fontId="29" fillId="18" borderId="94" xfId="78" applyNumberFormat="1" applyFont="1" applyFill="1" applyBorder="1" quotePrefix="1">
      <alignment/>
      <protection/>
    </xf>
    <xf numFmtId="3" fontId="22" fillId="0" borderId="112" xfId="78" applyNumberFormat="1" applyFont="1" applyBorder="1">
      <alignment/>
      <protection/>
    </xf>
    <xf numFmtId="0" fontId="22" fillId="18" borderId="10" xfId="78" applyNumberFormat="1" applyFont="1" applyFill="1" applyBorder="1">
      <alignment/>
      <protection/>
    </xf>
    <xf numFmtId="3" fontId="22" fillId="18" borderId="92" xfId="78" applyNumberFormat="1" applyFont="1" applyFill="1" applyBorder="1">
      <alignment/>
      <protection/>
    </xf>
    <xf numFmtId="10" fontId="22" fillId="18" borderId="91" xfId="78" applyNumberFormat="1" applyFont="1" applyFill="1" applyBorder="1">
      <alignment/>
      <protection/>
    </xf>
    <xf numFmtId="3" fontId="22" fillId="18" borderId="91" xfId="78" applyNumberFormat="1" applyFont="1" applyFill="1" applyBorder="1" quotePrefix="1">
      <alignment/>
      <protection/>
    </xf>
    <xf numFmtId="10" fontId="22" fillId="18" borderId="70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37" fontId="54" fillId="2" borderId="10" xfId="55" applyFont="1" applyFill="1" applyBorder="1" applyAlignment="1">
      <alignment horizontal="center"/>
    </xf>
    <xf numFmtId="37" fontId="54" fillId="2" borderId="11" xfId="55" applyFont="1" applyFill="1" applyBorder="1" applyAlignment="1">
      <alignment horizontal="center"/>
    </xf>
    <xf numFmtId="0" fontId="25" fillId="7" borderId="89" xfId="79" applyFont="1" applyFill="1" applyBorder="1" applyAlignment="1">
      <alignment horizontal="center" vertical="center"/>
      <protection/>
    </xf>
    <xf numFmtId="0" fontId="25" fillId="7" borderId="53" xfId="79" applyFont="1" applyFill="1" applyBorder="1" applyAlignment="1">
      <alignment horizontal="center" vertical="center"/>
      <protection/>
    </xf>
    <xf numFmtId="0" fontId="25" fillId="7" borderId="31" xfId="79" applyFont="1" applyFill="1" applyBorder="1" applyAlignment="1">
      <alignment horizontal="center" vertical="center"/>
      <protection/>
    </xf>
    <xf numFmtId="1" fontId="28" fillId="7" borderId="90" xfId="79" applyNumberFormat="1" applyFont="1" applyFill="1" applyBorder="1" applyAlignment="1">
      <alignment horizontal="center" vertical="center" wrapText="1"/>
      <protection/>
    </xf>
    <xf numFmtId="0" fontId="31" fillId="7" borderId="92" xfId="79" applyFont="1" applyFill="1" applyBorder="1" applyAlignment="1">
      <alignment horizontal="center"/>
      <protection/>
    </xf>
    <xf numFmtId="0" fontId="31" fillId="7" borderId="91" xfId="79" applyFont="1" applyFill="1" applyBorder="1" applyAlignment="1">
      <alignment horizontal="center"/>
      <protection/>
    </xf>
    <xf numFmtId="0" fontId="31" fillId="7" borderId="70" xfId="79" applyFont="1" applyFill="1" applyBorder="1" applyAlignment="1">
      <alignment horizontal="center"/>
      <protection/>
    </xf>
    <xf numFmtId="0" fontId="30" fillId="7" borderId="93" xfId="79" applyFont="1" applyFill="1" applyBorder="1" applyAlignment="1">
      <alignment vertical="center"/>
      <protection/>
    </xf>
    <xf numFmtId="49" fontId="27" fillId="7" borderId="73" xfId="79" applyNumberFormat="1" applyFont="1" applyFill="1" applyBorder="1" applyAlignment="1">
      <alignment horizontal="center" vertical="center" wrapText="1"/>
      <protection/>
    </xf>
    <xf numFmtId="49" fontId="27" fillId="7" borderId="127" xfId="79" applyNumberFormat="1" applyFont="1" applyFill="1" applyBorder="1" applyAlignment="1">
      <alignment horizontal="center" vertical="center" wrapText="1"/>
      <protection/>
    </xf>
    <xf numFmtId="1" fontId="31" fillId="7" borderId="75" xfId="79" applyNumberFormat="1" applyFont="1" applyFill="1" applyBorder="1" applyAlignment="1">
      <alignment horizontal="center" vertical="center" wrapText="1"/>
      <protection/>
    </xf>
    <xf numFmtId="1" fontId="31" fillId="7" borderId="78" xfId="79" applyNumberFormat="1" applyFont="1" applyFill="1" applyBorder="1" applyAlignment="1">
      <alignment horizontal="center" vertical="center" wrapText="1"/>
      <protection/>
    </xf>
    <xf numFmtId="1" fontId="27" fillId="7" borderId="73" xfId="79" applyNumberFormat="1" applyFont="1" applyFill="1" applyBorder="1" applyAlignment="1">
      <alignment horizontal="center" vertical="center" wrapText="1"/>
      <protection/>
    </xf>
    <xf numFmtId="1" fontId="27" fillId="7" borderId="127" xfId="79" applyNumberFormat="1" applyFont="1" applyFill="1" applyBorder="1" applyAlignment="1">
      <alignment horizontal="center" vertical="center" wrapText="1"/>
      <protection/>
    </xf>
    <xf numFmtId="1" fontId="29" fillId="0" borderId="0" xfId="79" applyNumberFormat="1" applyFont="1" applyFill="1" applyAlignment="1">
      <alignment horizontal="center" vertical="center" wrapText="1"/>
      <protection/>
    </xf>
    <xf numFmtId="0" fontId="30" fillId="7" borderId="114" xfId="79" applyFont="1" applyFill="1" applyBorder="1" applyAlignment="1">
      <alignment vertical="center"/>
      <protection/>
    </xf>
    <xf numFmtId="49" fontId="31" fillId="7" borderId="81" xfId="79" applyNumberFormat="1" applyFont="1" applyFill="1" applyBorder="1" applyAlignment="1">
      <alignment horizontal="center" vertical="center" wrapText="1"/>
      <protection/>
    </xf>
    <xf numFmtId="49" fontId="31" fillId="7" borderId="98" xfId="79" applyNumberFormat="1" applyFont="1" applyFill="1" applyBorder="1" applyAlignment="1">
      <alignment horizontal="center" vertical="center" wrapText="1"/>
      <protection/>
    </xf>
    <xf numFmtId="0" fontId="22" fillId="7" borderId="102" xfId="79" applyFont="1" applyFill="1" applyBorder="1" applyAlignment="1">
      <alignment horizontal="center" vertical="center" wrapText="1"/>
      <protection/>
    </xf>
    <xf numFmtId="0" fontId="22" fillId="7" borderId="128" xfId="79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55" fillId="0" borderId="67" xfId="79" applyNumberFormat="1" applyFont="1" applyFill="1" applyBorder="1">
      <alignment/>
      <protection/>
    </xf>
    <xf numFmtId="3" fontId="55" fillId="0" borderId="129" xfId="79" applyNumberFormat="1" applyFont="1" applyFill="1" applyBorder="1">
      <alignment/>
      <protection/>
    </xf>
    <xf numFmtId="3" fontId="55" fillId="0" borderId="32" xfId="79" applyNumberFormat="1" applyFont="1" applyFill="1" applyBorder="1">
      <alignment/>
      <protection/>
    </xf>
    <xf numFmtId="3" fontId="55" fillId="0" borderId="30" xfId="79" applyNumberFormat="1" applyFont="1" applyFill="1" applyBorder="1">
      <alignment/>
      <protection/>
    </xf>
    <xf numFmtId="10" fontId="55" fillId="0" borderId="71" xfId="79" applyNumberFormat="1" applyFont="1" applyFill="1" applyBorder="1">
      <alignment/>
      <protection/>
    </xf>
    <xf numFmtId="10" fontId="55" fillId="0" borderId="71" xfId="79" applyNumberFormat="1" applyFont="1" applyFill="1" applyBorder="1" applyAlignment="1">
      <alignment horizontal="right"/>
      <protection/>
    </xf>
    <xf numFmtId="0" fontId="55" fillId="0" borderId="0" xfId="79" applyFont="1" applyFill="1">
      <alignment/>
      <protection/>
    </xf>
    <xf numFmtId="0" fontId="29" fillId="18" borderId="90" xfId="79" applyFont="1" applyFill="1" applyBorder="1">
      <alignment/>
      <protection/>
    </xf>
    <xf numFmtId="3" fontId="29" fillId="18" borderId="73" xfId="79" applyNumberFormat="1" applyFont="1" applyFill="1" applyBorder="1">
      <alignment/>
      <protection/>
    </xf>
    <xf numFmtId="3" fontId="29" fillId="18" borderId="127" xfId="79" applyNumberFormat="1" applyFont="1" applyFill="1" applyBorder="1">
      <alignment/>
      <protection/>
    </xf>
    <xf numFmtId="10" fontId="29" fillId="18" borderId="75" xfId="79" applyNumberFormat="1" applyFont="1" applyFill="1" applyBorder="1">
      <alignment/>
      <protection/>
    </xf>
    <xf numFmtId="10" fontId="29" fillId="18" borderId="75" xfId="79" applyNumberFormat="1" applyFont="1" applyFill="1" applyBorder="1" applyAlignment="1">
      <alignment horizontal="right"/>
      <protection/>
    </xf>
    <xf numFmtId="0" fontId="27" fillId="0" borderId="0" xfId="79" applyFont="1" applyFill="1">
      <alignment/>
      <protection/>
    </xf>
    <xf numFmtId="0" fontId="22" fillId="0" borderId="93" xfId="79" applyFont="1" applyFill="1" applyBorder="1">
      <alignment/>
      <protection/>
    </xf>
    <xf numFmtId="3" fontId="22" fillId="0" borderId="77" xfId="79" applyNumberFormat="1" applyFont="1" applyFill="1" applyBorder="1">
      <alignment/>
      <protection/>
    </xf>
    <xf numFmtId="3" fontId="22" fillId="0" borderId="112" xfId="79" applyNumberFormat="1" applyFont="1" applyFill="1" applyBorder="1">
      <alignment/>
      <protection/>
    </xf>
    <xf numFmtId="10" fontId="22" fillId="0" borderId="113" xfId="79" applyNumberFormat="1" applyFont="1" applyFill="1" applyBorder="1">
      <alignment/>
      <protection/>
    </xf>
    <xf numFmtId="10" fontId="22" fillId="0" borderId="113" xfId="79" applyNumberFormat="1" applyFont="1" applyFill="1" applyBorder="1" applyAlignment="1">
      <alignment horizontal="right"/>
      <protection/>
    </xf>
    <xf numFmtId="0" fontId="22" fillId="0" borderId="114" xfId="79" applyFont="1" applyFill="1" applyBorder="1">
      <alignment/>
      <protection/>
    </xf>
    <xf numFmtId="3" fontId="22" fillId="0" borderId="81" xfId="79" applyNumberFormat="1" applyFont="1" applyFill="1" applyBorder="1">
      <alignment/>
      <protection/>
    </xf>
    <xf numFmtId="3" fontId="22" fillId="0" borderId="98" xfId="79" applyNumberFormat="1" applyFont="1" applyFill="1" applyBorder="1">
      <alignment/>
      <protection/>
    </xf>
    <xf numFmtId="10" fontId="22" fillId="0" borderId="102" xfId="79" applyNumberFormat="1" applyFont="1" applyFill="1" applyBorder="1">
      <alignment/>
      <protection/>
    </xf>
    <xf numFmtId="0" fontId="22" fillId="0" borderId="121" xfId="79" applyFont="1" applyFill="1" applyBorder="1">
      <alignment/>
      <protection/>
    </xf>
    <xf numFmtId="3" fontId="22" fillId="0" borderId="88" xfId="79" applyNumberFormat="1" applyFont="1" applyFill="1" applyBorder="1">
      <alignment/>
      <protection/>
    </xf>
    <xf numFmtId="3" fontId="22" fillId="0" borderId="122" xfId="79" applyNumberFormat="1" applyFont="1" applyFill="1" applyBorder="1">
      <alignment/>
      <protection/>
    </xf>
    <xf numFmtId="10" fontId="22" fillId="0" borderId="79" xfId="79" applyNumberFormat="1" applyFont="1" applyFill="1" applyBorder="1">
      <alignment/>
      <protection/>
    </xf>
    <xf numFmtId="10" fontId="22" fillId="0" borderId="79" xfId="79" applyNumberFormat="1" applyFont="1" applyFill="1" applyBorder="1" applyAlignment="1">
      <alignment horizontal="right"/>
      <protection/>
    </xf>
    <xf numFmtId="0" fontId="29" fillId="18" borderId="121" xfId="79" applyFont="1" applyFill="1" applyBorder="1">
      <alignment/>
      <protection/>
    </xf>
    <xf numFmtId="3" fontId="29" fillId="18" borderId="88" xfId="79" applyNumberFormat="1" applyFont="1" applyFill="1" applyBorder="1">
      <alignment/>
      <protection/>
    </xf>
    <xf numFmtId="3" fontId="29" fillId="18" borderId="122" xfId="79" applyNumberFormat="1" applyFont="1" applyFill="1" applyBorder="1">
      <alignment/>
      <protection/>
    </xf>
    <xf numFmtId="10" fontId="29" fillId="18" borderId="79" xfId="79" applyNumberFormat="1" applyFont="1" applyFill="1" applyBorder="1">
      <alignment/>
      <protection/>
    </xf>
    <xf numFmtId="10" fontId="29" fillId="18" borderId="79" xfId="79" applyNumberFormat="1" applyFont="1" applyFill="1" applyBorder="1" applyAlignment="1">
      <alignment horizontal="right"/>
      <protection/>
    </xf>
    <xf numFmtId="10" fontId="29" fillId="18" borderId="113" xfId="79" applyNumberFormat="1" applyFont="1" applyFill="1" applyBorder="1" applyAlignment="1">
      <alignment horizontal="right"/>
      <protection/>
    </xf>
    <xf numFmtId="0" fontId="31" fillId="0" borderId="0" xfId="79" applyFont="1" applyFill="1">
      <alignment/>
      <protection/>
    </xf>
    <xf numFmtId="0" fontId="22" fillId="18" borderId="130" xfId="79" applyFont="1" applyFill="1" applyBorder="1">
      <alignment/>
      <protection/>
    </xf>
    <xf numFmtId="3" fontId="22" fillId="18" borderId="92" xfId="79" applyNumberFormat="1" applyFont="1" applyFill="1" applyBorder="1">
      <alignment/>
      <protection/>
    </xf>
    <xf numFmtId="3" fontId="22" fillId="18" borderId="91" xfId="79" applyNumberFormat="1" applyFont="1" applyFill="1" applyBorder="1">
      <alignment/>
      <protection/>
    </xf>
    <xf numFmtId="10" fontId="22" fillId="18" borderId="70" xfId="79" applyNumberFormat="1" applyFont="1" applyFill="1" applyBorder="1">
      <alignment/>
      <protection/>
    </xf>
    <xf numFmtId="10" fontId="22" fillId="18" borderId="70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37" fontId="54" fillId="2" borderId="10" xfId="56" applyFont="1" applyFill="1" applyBorder="1" applyAlignment="1">
      <alignment horizontal="center"/>
    </xf>
    <xf numFmtId="37" fontId="54" fillId="2" borderId="11" xfId="56" applyFont="1" applyFill="1" applyBorder="1" applyAlignment="1">
      <alignment horizontal="center"/>
    </xf>
    <xf numFmtId="0" fontId="25" fillId="7" borderId="89" xfId="80" applyFont="1" applyFill="1" applyBorder="1" applyAlignment="1">
      <alignment horizontal="center" vertical="center"/>
      <protection/>
    </xf>
    <xf numFmtId="0" fontId="25" fillId="7" borderId="53" xfId="80" applyFont="1" applyFill="1" applyBorder="1" applyAlignment="1">
      <alignment horizontal="center" vertical="center"/>
      <protection/>
    </xf>
    <xf numFmtId="0" fontId="25" fillId="7" borderId="31" xfId="80" applyFont="1" applyFill="1" applyBorder="1" applyAlignment="1">
      <alignment horizontal="center" vertical="center"/>
      <protection/>
    </xf>
    <xf numFmtId="1" fontId="28" fillId="7" borderId="90" xfId="80" applyNumberFormat="1" applyFont="1" applyFill="1" applyBorder="1" applyAlignment="1">
      <alignment horizontal="center" vertical="center" wrapText="1"/>
      <protection/>
    </xf>
    <xf numFmtId="0" fontId="31" fillId="7" borderId="92" xfId="80" applyFont="1" applyFill="1" applyBorder="1" applyAlignment="1">
      <alignment horizontal="center"/>
      <protection/>
    </xf>
    <xf numFmtId="0" fontId="31" fillId="7" borderId="91" xfId="80" applyFont="1" applyFill="1" applyBorder="1" applyAlignment="1">
      <alignment horizontal="center"/>
      <protection/>
    </xf>
    <xf numFmtId="0" fontId="31" fillId="7" borderId="70" xfId="80" applyFont="1" applyFill="1" applyBorder="1" applyAlignment="1">
      <alignment horizontal="center"/>
      <protection/>
    </xf>
    <xf numFmtId="0" fontId="30" fillId="7" borderId="93" xfId="80" applyFont="1" applyFill="1" applyBorder="1" applyAlignment="1">
      <alignment vertical="center"/>
      <protection/>
    </xf>
    <xf numFmtId="49" fontId="27" fillId="7" borderId="73" xfId="80" applyNumberFormat="1" applyFont="1" applyFill="1" applyBorder="1" applyAlignment="1">
      <alignment horizontal="center" vertical="center" wrapText="1"/>
      <protection/>
    </xf>
    <xf numFmtId="49" fontId="27" fillId="7" borderId="127" xfId="80" applyNumberFormat="1" applyFont="1" applyFill="1" applyBorder="1" applyAlignment="1">
      <alignment horizontal="center" vertical="center" wrapText="1"/>
      <protection/>
    </xf>
    <xf numFmtId="1" fontId="31" fillId="7" borderId="75" xfId="80" applyNumberFormat="1" applyFont="1" applyFill="1" applyBorder="1" applyAlignment="1">
      <alignment horizontal="center" vertical="center" wrapText="1"/>
      <protection/>
    </xf>
    <xf numFmtId="1" fontId="31" fillId="7" borderId="78" xfId="80" applyNumberFormat="1" applyFont="1" applyFill="1" applyBorder="1" applyAlignment="1">
      <alignment horizontal="center" vertical="center" wrapText="1"/>
      <protection/>
    </xf>
    <xf numFmtId="1" fontId="27" fillId="7" borderId="73" xfId="80" applyNumberFormat="1" applyFont="1" applyFill="1" applyBorder="1" applyAlignment="1">
      <alignment horizontal="center" vertical="center" wrapText="1"/>
      <protection/>
    </xf>
    <xf numFmtId="1" fontId="27" fillId="7" borderId="127" xfId="80" applyNumberFormat="1" applyFont="1" applyFill="1" applyBorder="1" applyAlignment="1">
      <alignment horizontal="center" vertical="center" wrapText="1"/>
      <protection/>
    </xf>
    <xf numFmtId="1" fontId="29" fillId="0" borderId="0" xfId="80" applyNumberFormat="1" applyFont="1" applyFill="1" applyAlignment="1">
      <alignment horizontal="center" vertical="center" wrapText="1"/>
      <protection/>
    </xf>
    <xf numFmtId="0" fontId="30" fillId="7" borderId="114" xfId="80" applyFont="1" applyFill="1" applyBorder="1" applyAlignment="1">
      <alignment vertical="center"/>
      <protection/>
    </xf>
    <xf numFmtId="49" fontId="31" fillId="7" borderId="81" xfId="80" applyNumberFormat="1" applyFont="1" applyFill="1" applyBorder="1" applyAlignment="1">
      <alignment horizontal="center" vertical="center" wrapText="1"/>
      <protection/>
    </xf>
    <xf numFmtId="49" fontId="31" fillId="7" borderId="98" xfId="80" applyNumberFormat="1" applyFont="1" applyFill="1" applyBorder="1" applyAlignment="1">
      <alignment horizontal="center" vertical="center" wrapText="1"/>
      <protection/>
    </xf>
    <xf numFmtId="0" fontId="22" fillId="7" borderId="102" xfId="80" applyFont="1" applyFill="1" applyBorder="1" applyAlignment="1">
      <alignment horizontal="center" vertical="center" wrapText="1"/>
      <protection/>
    </xf>
    <xf numFmtId="0" fontId="22" fillId="7" borderId="128" xfId="80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55" fillId="0" borderId="67" xfId="80" applyNumberFormat="1" applyFont="1" applyFill="1" applyBorder="1">
      <alignment/>
      <protection/>
    </xf>
    <xf numFmtId="3" fontId="55" fillId="0" borderId="129" xfId="80" applyNumberFormat="1" applyFont="1" applyFill="1" applyBorder="1">
      <alignment/>
      <protection/>
    </xf>
    <xf numFmtId="3" fontId="55" fillId="0" borderId="32" xfId="80" applyNumberFormat="1" applyFont="1" applyFill="1" applyBorder="1">
      <alignment/>
      <protection/>
    </xf>
    <xf numFmtId="3" fontId="55" fillId="0" borderId="30" xfId="80" applyNumberFormat="1" applyFont="1" applyFill="1" applyBorder="1">
      <alignment/>
      <protection/>
    </xf>
    <xf numFmtId="10" fontId="55" fillId="0" borderId="71" xfId="80" applyNumberFormat="1" applyFont="1" applyFill="1" applyBorder="1">
      <alignment/>
      <protection/>
    </xf>
    <xf numFmtId="10" fontId="55" fillId="0" borderId="71" xfId="80" applyNumberFormat="1" applyFont="1" applyFill="1" applyBorder="1" applyAlignment="1">
      <alignment horizontal="right"/>
      <protection/>
    </xf>
    <xf numFmtId="0" fontId="55" fillId="0" borderId="0" xfId="80" applyFont="1" applyFill="1">
      <alignment/>
      <protection/>
    </xf>
    <xf numFmtId="0" fontId="29" fillId="18" borderId="90" xfId="80" applyFont="1" applyFill="1" applyBorder="1">
      <alignment/>
      <protection/>
    </xf>
    <xf numFmtId="3" fontId="29" fillId="18" borderId="73" xfId="80" applyNumberFormat="1" applyFont="1" applyFill="1" applyBorder="1">
      <alignment/>
      <protection/>
    </xf>
    <xf numFmtId="3" fontId="29" fillId="18" borderId="127" xfId="80" applyNumberFormat="1" applyFont="1" applyFill="1" applyBorder="1">
      <alignment/>
      <protection/>
    </xf>
    <xf numFmtId="10" fontId="29" fillId="18" borderId="75" xfId="80" applyNumberFormat="1" applyFont="1" applyFill="1" applyBorder="1">
      <alignment/>
      <protection/>
    </xf>
    <xf numFmtId="10" fontId="29" fillId="18" borderId="75" xfId="80" applyNumberFormat="1" applyFont="1" applyFill="1" applyBorder="1" applyAlignment="1">
      <alignment horizontal="right"/>
      <protection/>
    </xf>
    <xf numFmtId="0" fontId="27" fillId="0" borderId="0" xfId="80" applyFont="1" applyFill="1">
      <alignment/>
      <protection/>
    </xf>
    <xf numFmtId="0" fontId="22" fillId="0" borderId="93" xfId="80" applyFont="1" applyFill="1" applyBorder="1">
      <alignment/>
      <protection/>
    </xf>
    <xf numFmtId="3" fontId="22" fillId="0" borderId="77" xfId="80" applyNumberFormat="1" applyFont="1" applyFill="1" applyBorder="1">
      <alignment/>
      <protection/>
    </xf>
    <xf numFmtId="3" fontId="22" fillId="0" borderId="112" xfId="80" applyNumberFormat="1" applyFont="1" applyFill="1" applyBorder="1">
      <alignment/>
      <protection/>
    </xf>
    <xf numFmtId="10" fontId="22" fillId="0" borderId="113" xfId="80" applyNumberFormat="1" applyFont="1" applyFill="1" applyBorder="1">
      <alignment/>
      <protection/>
    </xf>
    <xf numFmtId="10" fontId="22" fillId="0" borderId="113" xfId="80" applyNumberFormat="1" applyFont="1" applyFill="1" applyBorder="1" applyAlignment="1">
      <alignment horizontal="right"/>
      <protection/>
    </xf>
    <xf numFmtId="0" fontId="22" fillId="0" borderId="121" xfId="80" applyFont="1" applyFill="1" applyBorder="1">
      <alignment/>
      <protection/>
    </xf>
    <xf numFmtId="3" fontId="22" fillId="0" borderId="88" xfId="80" applyNumberFormat="1" applyFont="1" applyFill="1" applyBorder="1">
      <alignment/>
      <protection/>
    </xf>
    <xf numFmtId="3" fontId="22" fillId="0" borderId="122" xfId="80" applyNumberFormat="1" applyFont="1" applyFill="1" applyBorder="1">
      <alignment/>
      <protection/>
    </xf>
    <xf numFmtId="10" fontId="22" fillId="0" borderId="79" xfId="80" applyNumberFormat="1" applyFont="1" applyFill="1" applyBorder="1">
      <alignment/>
      <protection/>
    </xf>
    <xf numFmtId="10" fontId="22" fillId="0" borderId="79" xfId="80" applyNumberFormat="1" applyFont="1" applyFill="1" applyBorder="1" applyAlignment="1">
      <alignment horizontal="right"/>
      <protection/>
    </xf>
    <xf numFmtId="0" fontId="29" fillId="18" borderId="121" xfId="80" applyFont="1" applyFill="1" applyBorder="1">
      <alignment/>
      <protection/>
    </xf>
    <xf numFmtId="3" fontId="29" fillId="18" borderId="88" xfId="80" applyNumberFormat="1" applyFont="1" applyFill="1" applyBorder="1">
      <alignment/>
      <protection/>
    </xf>
    <xf numFmtId="3" fontId="29" fillId="18" borderId="122" xfId="80" applyNumberFormat="1" applyFont="1" applyFill="1" applyBorder="1">
      <alignment/>
      <protection/>
    </xf>
    <xf numFmtId="10" fontId="29" fillId="18" borderId="79" xfId="80" applyNumberFormat="1" applyFont="1" applyFill="1" applyBorder="1">
      <alignment/>
      <protection/>
    </xf>
    <xf numFmtId="10" fontId="29" fillId="18" borderId="79" xfId="80" applyNumberFormat="1" applyFont="1" applyFill="1" applyBorder="1" applyAlignment="1">
      <alignment horizontal="right"/>
      <protection/>
    </xf>
    <xf numFmtId="10" fontId="29" fillId="18" borderId="113" xfId="80" applyNumberFormat="1" applyFont="1" applyFill="1" applyBorder="1" applyAlignment="1">
      <alignment horizontal="right"/>
      <protection/>
    </xf>
    <xf numFmtId="0" fontId="31" fillId="0" borderId="0" xfId="80" applyFont="1" applyFill="1">
      <alignment/>
      <protection/>
    </xf>
    <xf numFmtId="0" fontId="22" fillId="18" borderId="130" xfId="80" applyFont="1" applyFill="1" applyBorder="1">
      <alignment/>
      <protection/>
    </xf>
    <xf numFmtId="3" fontId="22" fillId="18" borderId="92" xfId="80" applyNumberFormat="1" applyFont="1" applyFill="1" applyBorder="1">
      <alignment/>
      <protection/>
    </xf>
    <xf numFmtId="3" fontId="22" fillId="18" borderId="91" xfId="80" applyNumberFormat="1" applyFont="1" applyFill="1" applyBorder="1">
      <alignment/>
      <protection/>
    </xf>
    <xf numFmtId="10" fontId="22" fillId="18" borderId="70" xfId="80" applyNumberFormat="1" applyFont="1" applyFill="1" applyBorder="1">
      <alignment/>
      <protection/>
    </xf>
    <xf numFmtId="10" fontId="22" fillId="18" borderId="70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37" fontId="54" fillId="2" borderId="10" xfId="47" applyFont="1" applyFill="1" applyBorder="1" applyAlignment="1">
      <alignment horizontal="center"/>
    </xf>
    <xf numFmtId="37" fontId="54" fillId="2" borderId="11" xfId="47" applyFont="1" applyFill="1" applyBorder="1" applyAlignment="1">
      <alignment horizontal="center"/>
    </xf>
    <xf numFmtId="0" fontId="25" fillId="7" borderId="89" xfId="65" applyFont="1" applyFill="1" applyBorder="1" applyAlignment="1">
      <alignment horizontal="center" vertical="center"/>
      <protection/>
    </xf>
    <xf numFmtId="0" fontId="25" fillId="7" borderId="53" xfId="65" applyFont="1" applyFill="1" applyBorder="1" applyAlignment="1">
      <alignment horizontal="center" vertical="center"/>
      <protection/>
    </xf>
    <xf numFmtId="0" fontId="25" fillId="7" borderId="31" xfId="65" applyFont="1" applyFill="1" applyBorder="1" applyAlignment="1">
      <alignment horizontal="center" vertical="center"/>
      <protection/>
    </xf>
    <xf numFmtId="1" fontId="31" fillId="7" borderId="90" xfId="65" applyNumberFormat="1" applyFont="1" applyFill="1" applyBorder="1" applyAlignment="1">
      <alignment horizontal="center" vertical="center" wrapText="1"/>
      <protection/>
    </xf>
    <xf numFmtId="0" fontId="31" fillId="7" borderId="92" xfId="65" applyFont="1" applyFill="1" applyBorder="1" applyAlignment="1">
      <alignment horizontal="center"/>
      <protection/>
    </xf>
    <xf numFmtId="0" fontId="31" fillId="7" borderId="91" xfId="65" applyFont="1" applyFill="1" applyBorder="1" applyAlignment="1">
      <alignment horizontal="center"/>
      <protection/>
    </xf>
    <xf numFmtId="0" fontId="31" fillId="7" borderId="70" xfId="65" applyFont="1" applyFill="1" applyBorder="1" applyAlignment="1">
      <alignment horizontal="center"/>
      <protection/>
    </xf>
    <xf numFmtId="0" fontId="22" fillId="7" borderId="93" xfId="65" applyFont="1" applyFill="1" applyBorder="1" applyAlignment="1">
      <alignment vertical="center"/>
      <protection/>
    </xf>
    <xf numFmtId="49" fontId="31" fillId="7" borderId="73" xfId="65" applyNumberFormat="1" applyFont="1" applyFill="1" applyBorder="1" applyAlignment="1">
      <alignment horizontal="center" vertical="center" wrapText="1"/>
      <protection/>
    </xf>
    <xf numFmtId="49" fontId="31" fillId="7" borderId="127" xfId="65" applyNumberFormat="1" applyFont="1" applyFill="1" applyBorder="1" applyAlignment="1">
      <alignment horizontal="center" vertical="center" wrapText="1"/>
      <protection/>
    </xf>
    <xf numFmtId="1" fontId="31" fillId="7" borderId="75" xfId="65" applyNumberFormat="1" applyFont="1" applyFill="1" applyBorder="1" applyAlignment="1">
      <alignment horizontal="center" vertical="center" wrapText="1"/>
      <protection/>
    </xf>
    <xf numFmtId="1" fontId="31" fillId="7" borderId="78" xfId="65" applyNumberFormat="1" applyFont="1" applyFill="1" applyBorder="1" applyAlignment="1">
      <alignment horizontal="center" vertical="center" wrapText="1"/>
      <protection/>
    </xf>
    <xf numFmtId="1" fontId="31" fillId="7" borderId="73" xfId="65" applyNumberFormat="1" applyFont="1" applyFill="1" applyBorder="1" applyAlignment="1">
      <alignment horizontal="center" vertical="center" wrapText="1"/>
      <protection/>
    </xf>
    <xf numFmtId="1" fontId="31" fillId="7" borderId="127" xfId="65" applyNumberFormat="1" applyFont="1" applyFill="1" applyBorder="1" applyAlignment="1">
      <alignment horizontal="center" vertical="center" wrapText="1"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0" fontId="22" fillId="7" borderId="114" xfId="65" applyFont="1" applyFill="1" applyBorder="1" applyAlignment="1">
      <alignment vertical="center"/>
      <protection/>
    </xf>
    <xf numFmtId="49" fontId="31" fillId="7" borderId="81" xfId="65" applyNumberFormat="1" applyFont="1" applyFill="1" applyBorder="1" applyAlignment="1">
      <alignment horizontal="center" vertical="center" wrapText="1"/>
      <protection/>
    </xf>
    <xf numFmtId="49" fontId="31" fillId="7" borderId="98" xfId="65" applyNumberFormat="1" applyFont="1" applyFill="1" applyBorder="1" applyAlignment="1">
      <alignment horizontal="center" vertical="center" wrapText="1"/>
      <protection/>
    </xf>
    <xf numFmtId="0" fontId="22" fillId="7" borderId="102" xfId="65" applyFont="1" applyFill="1" applyBorder="1" applyAlignment="1">
      <alignment horizontal="center" vertical="center" wrapText="1"/>
      <protection/>
    </xf>
    <xf numFmtId="0" fontId="22" fillId="7" borderId="128" xfId="65" applyFont="1" applyFill="1" applyBorder="1" applyAlignment="1">
      <alignment horizontal="center" vertical="center" wrapText="1"/>
      <protection/>
    </xf>
    <xf numFmtId="0" fontId="45" fillId="0" borderId="103" xfId="65" applyNumberFormat="1" applyFont="1" applyFill="1" applyBorder="1">
      <alignment/>
      <protection/>
    </xf>
    <xf numFmtId="3" fontId="45" fillId="0" borderId="84" xfId="65" applyNumberFormat="1" applyFont="1" applyFill="1" applyBorder="1">
      <alignment/>
      <protection/>
    </xf>
    <xf numFmtId="3" fontId="45" fillId="0" borderId="104" xfId="65" applyNumberFormat="1" applyFont="1" applyFill="1" applyBorder="1">
      <alignment/>
      <protection/>
    </xf>
    <xf numFmtId="3" fontId="45" fillId="0" borderId="105" xfId="65" applyNumberFormat="1" applyFont="1" applyFill="1" applyBorder="1">
      <alignment/>
      <protection/>
    </xf>
    <xf numFmtId="10" fontId="45" fillId="0" borderId="86" xfId="65" applyNumberFormat="1" applyFont="1" applyFill="1" applyBorder="1">
      <alignment/>
      <protection/>
    </xf>
    <xf numFmtId="0" fontId="45" fillId="0" borderId="0" xfId="65" applyFont="1" applyFill="1">
      <alignment/>
      <protection/>
    </xf>
    <xf numFmtId="0" fontId="22" fillId="0" borderId="121" xfId="65" applyFont="1" applyFill="1" applyBorder="1">
      <alignment/>
      <protection/>
    </xf>
    <xf numFmtId="3" fontId="22" fillId="0" borderId="88" xfId="65" applyNumberFormat="1" applyFont="1" applyFill="1" applyBorder="1">
      <alignment/>
      <protection/>
    </xf>
    <xf numFmtId="3" fontId="22" fillId="0" borderId="122" xfId="65" applyNumberFormat="1" applyFont="1" applyFill="1" applyBorder="1">
      <alignment/>
      <protection/>
    </xf>
    <xf numFmtId="10" fontId="22" fillId="0" borderId="79" xfId="65" applyNumberFormat="1" applyFont="1" applyFill="1" applyBorder="1">
      <alignment/>
      <protection/>
    </xf>
    <xf numFmtId="0" fontId="34" fillId="0" borderId="0" xfId="65" applyFont="1" applyFill="1">
      <alignment/>
      <protection/>
    </xf>
    <xf numFmtId="0" fontId="22" fillId="0" borderId="93" xfId="65" applyFont="1" applyFill="1" applyBorder="1">
      <alignment/>
      <protection/>
    </xf>
    <xf numFmtId="3" fontId="22" fillId="0" borderId="77" xfId="65" applyNumberFormat="1" applyFont="1" applyFill="1" applyBorder="1">
      <alignment/>
      <protection/>
    </xf>
    <xf numFmtId="3" fontId="22" fillId="0" borderId="112" xfId="65" applyNumberFormat="1" applyFont="1" applyFill="1" applyBorder="1">
      <alignment/>
      <protection/>
    </xf>
    <xf numFmtId="10" fontId="22" fillId="0" borderId="113" xfId="65" applyNumberFormat="1" applyFont="1" applyFill="1" applyBorder="1">
      <alignment/>
      <protection/>
    </xf>
    <xf numFmtId="0" fontId="22" fillId="0" borderId="114" xfId="65" applyFont="1" applyFill="1" applyBorder="1">
      <alignment/>
      <protection/>
    </xf>
    <xf numFmtId="3" fontId="22" fillId="0" borderId="81" xfId="65" applyNumberFormat="1" applyFont="1" applyFill="1" applyBorder="1">
      <alignment/>
      <protection/>
    </xf>
    <xf numFmtId="3" fontId="22" fillId="0" borderId="98" xfId="65" applyNumberFormat="1" applyFont="1" applyFill="1" applyBorder="1">
      <alignment/>
      <protection/>
    </xf>
    <xf numFmtId="10" fontId="22" fillId="0" borderId="102" xfId="65" applyNumberFormat="1" applyFont="1" applyFill="1" applyBorder="1">
      <alignment/>
      <protection/>
    </xf>
    <xf numFmtId="0" fontId="34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37" fontId="54" fillId="2" borderId="10" xfId="48" applyFont="1" applyFill="1" applyBorder="1" applyAlignment="1">
      <alignment horizontal="center"/>
    </xf>
    <xf numFmtId="37" fontId="54" fillId="2" borderId="11" xfId="48" applyFont="1" applyFill="1" applyBorder="1" applyAlignment="1">
      <alignment horizontal="center"/>
    </xf>
    <xf numFmtId="0" fontId="25" fillId="7" borderId="89" xfId="66" applyFont="1" applyFill="1" applyBorder="1" applyAlignment="1">
      <alignment horizontal="center" vertical="center"/>
      <protection/>
    </xf>
    <xf numFmtId="0" fontId="25" fillId="7" borderId="53" xfId="66" applyFont="1" applyFill="1" applyBorder="1" applyAlignment="1">
      <alignment horizontal="center" vertical="center"/>
      <protection/>
    </xf>
    <xf numFmtId="0" fontId="25" fillId="7" borderId="31" xfId="66" applyFont="1" applyFill="1" applyBorder="1" applyAlignment="1">
      <alignment horizontal="center" vertical="center"/>
      <protection/>
    </xf>
    <xf numFmtId="1" fontId="27" fillId="7" borderId="90" xfId="66" applyNumberFormat="1" applyFont="1" applyFill="1" applyBorder="1" applyAlignment="1">
      <alignment horizontal="center" vertical="center" wrapText="1"/>
      <protection/>
    </xf>
    <xf numFmtId="0" fontId="31" fillId="7" borderId="92" xfId="66" applyFont="1" applyFill="1" applyBorder="1" applyAlignment="1">
      <alignment horizontal="center"/>
      <protection/>
    </xf>
    <xf numFmtId="0" fontId="31" fillId="7" borderId="91" xfId="66" applyFont="1" applyFill="1" applyBorder="1" applyAlignment="1">
      <alignment horizontal="center"/>
      <protection/>
    </xf>
    <xf numFmtId="0" fontId="31" fillId="7" borderId="70" xfId="66" applyFont="1" applyFill="1" applyBorder="1" applyAlignment="1">
      <alignment horizontal="center"/>
      <protection/>
    </xf>
    <xf numFmtId="0" fontId="29" fillId="7" borderId="93" xfId="66" applyFont="1" applyFill="1" applyBorder="1" applyAlignment="1">
      <alignment vertical="center"/>
      <protection/>
    </xf>
    <xf numFmtId="49" fontId="27" fillId="7" borderId="73" xfId="66" applyNumberFormat="1" applyFont="1" applyFill="1" applyBorder="1" applyAlignment="1">
      <alignment horizontal="center" vertical="center" wrapText="1"/>
      <protection/>
    </xf>
    <xf numFmtId="49" fontId="27" fillId="7" borderId="127" xfId="66" applyNumberFormat="1" applyFont="1" applyFill="1" applyBorder="1" applyAlignment="1">
      <alignment horizontal="center" vertical="center" wrapText="1"/>
      <protection/>
    </xf>
    <xf numFmtId="1" fontId="31" fillId="7" borderId="75" xfId="66" applyNumberFormat="1" applyFont="1" applyFill="1" applyBorder="1" applyAlignment="1">
      <alignment horizontal="center" vertical="center" wrapText="1"/>
      <protection/>
    </xf>
    <xf numFmtId="1" fontId="31" fillId="7" borderId="78" xfId="66" applyNumberFormat="1" applyFont="1" applyFill="1" applyBorder="1" applyAlignment="1">
      <alignment horizontal="center" vertical="center" wrapText="1"/>
      <protection/>
    </xf>
    <xf numFmtId="1" fontId="27" fillId="7" borderId="73" xfId="66" applyNumberFormat="1" applyFont="1" applyFill="1" applyBorder="1" applyAlignment="1">
      <alignment horizontal="center" vertical="center" wrapText="1"/>
      <protection/>
    </xf>
    <xf numFmtId="1" fontId="27" fillId="7" borderId="127" xfId="66" applyNumberFormat="1" applyFont="1" applyFill="1" applyBorder="1" applyAlignment="1">
      <alignment horizontal="center" vertical="center" wrapText="1"/>
      <protection/>
    </xf>
    <xf numFmtId="1" fontId="29" fillId="0" borderId="0" xfId="66" applyNumberFormat="1" applyFont="1" applyFill="1" applyAlignment="1">
      <alignment horizontal="center" vertical="center" wrapText="1"/>
      <protection/>
    </xf>
    <xf numFmtId="0" fontId="29" fillId="7" borderId="114" xfId="66" applyFont="1" applyFill="1" applyBorder="1" applyAlignment="1">
      <alignment vertical="center"/>
      <protection/>
    </xf>
    <xf numFmtId="49" fontId="31" fillId="7" borderId="81" xfId="66" applyNumberFormat="1" applyFont="1" applyFill="1" applyBorder="1" applyAlignment="1">
      <alignment horizontal="center" vertical="center" wrapText="1"/>
      <protection/>
    </xf>
    <xf numFmtId="49" fontId="31" fillId="7" borderId="98" xfId="66" applyNumberFormat="1" applyFont="1" applyFill="1" applyBorder="1" applyAlignment="1">
      <alignment horizontal="center" vertical="center" wrapText="1"/>
      <protection/>
    </xf>
    <xf numFmtId="0" fontId="22" fillId="7" borderId="102" xfId="66" applyFont="1" applyFill="1" applyBorder="1" applyAlignment="1">
      <alignment horizontal="center" vertical="center" wrapText="1"/>
      <protection/>
    </xf>
    <xf numFmtId="0" fontId="22" fillId="7" borderId="128" xfId="66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43" fillId="0" borderId="103" xfId="66" applyNumberFormat="1" applyFont="1" applyFill="1" applyBorder="1">
      <alignment/>
      <protection/>
    </xf>
    <xf numFmtId="3" fontId="43" fillId="0" borderId="84" xfId="66" applyNumberFormat="1" applyFont="1" applyFill="1" applyBorder="1">
      <alignment/>
      <protection/>
    </xf>
    <xf numFmtId="3" fontId="43" fillId="0" borderId="104" xfId="66" applyNumberFormat="1" applyFont="1" applyFill="1" applyBorder="1">
      <alignment/>
      <protection/>
    </xf>
    <xf numFmtId="3" fontId="43" fillId="0" borderId="105" xfId="66" applyNumberFormat="1" applyFont="1" applyFill="1" applyBorder="1">
      <alignment/>
      <protection/>
    </xf>
    <xf numFmtId="10" fontId="43" fillId="0" borderId="86" xfId="66" applyNumberFormat="1" applyFont="1" applyFill="1" applyBorder="1">
      <alignment/>
      <protection/>
    </xf>
    <xf numFmtId="0" fontId="55" fillId="0" borderId="0" xfId="66" applyFont="1" applyFill="1">
      <alignment/>
      <protection/>
    </xf>
    <xf numFmtId="0" fontId="22" fillId="0" borderId="121" xfId="66" applyFont="1" applyFill="1" applyBorder="1">
      <alignment/>
      <protection/>
    </xf>
    <xf numFmtId="3" fontId="22" fillId="0" borderId="88" xfId="66" applyNumberFormat="1" applyFont="1" applyFill="1" applyBorder="1">
      <alignment/>
      <protection/>
    </xf>
    <xf numFmtId="3" fontId="22" fillId="0" borderId="122" xfId="66" applyNumberFormat="1" applyFont="1" applyFill="1" applyBorder="1">
      <alignment/>
      <protection/>
    </xf>
    <xf numFmtId="10" fontId="22" fillId="0" borderId="79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10" fontId="22" fillId="0" borderId="79" xfId="66" applyNumberFormat="1" applyFont="1" applyFill="1" applyBorder="1" applyAlignment="1">
      <alignment horizontal="center"/>
      <protection/>
    </xf>
    <xf numFmtId="0" fontId="22" fillId="0" borderId="68" xfId="66" applyFont="1" applyFill="1" applyBorder="1">
      <alignment/>
      <protection/>
    </xf>
    <xf numFmtId="3" fontId="22" fillId="0" borderId="131" xfId="66" applyNumberFormat="1" applyFont="1" applyFill="1" applyBorder="1">
      <alignment/>
      <protection/>
    </xf>
    <xf numFmtId="3" fontId="22" fillId="0" borderId="63" xfId="66" applyNumberFormat="1" applyFont="1" applyFill="1" applyBorder="1">
      <alignment/>
      <protection/>
    </xf>
    <xf numFmtId="10" fontId="22" fillId="0" borderId="82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37" fontId="54" fillId="2" borderId="10" xfId="49" applyFont="1" applyFill="1" applyBorder="1" applyAlignment="1">
      <alignment horizontal="center"/>
    </xf>
    <xf numFmtId="37" fontId="54" fillId="2" borderId="11" xfId="49" applyFont="1" applyFill="1" applyBorder="1" applyAlignment="1">
      <alignment horizontal="center"/>
    </xf>
    <xf numFmtId="0" fontId="25" fillId="7" borderId="89" xfId="67" applyFont="1" applyFill="1" applyBorder="1" applyAlignment="1">
      <alignment horizontal="center" vertical="center"/>
      <protection/>
    </xf>
    <xf numFmtId="0" fontId="25" fillId="7" borderId="53" xfId="67" applyFont="1" applyFill="1" applyBorder="1" applyAlignment="1">
      <alignment horizontal="center" vertical="center"/>
      <protection/>
    </xf>
    <xf numFmtId="0" fontId="25" fillId="7" borderId="31" xfId="67" applyFont="1" applyFill="1" applyBorder="1" applyAlignment="1">
      <alignment horizontal="center" vertical="center"/>
      <protection/>
    </xf>
    <xf numFmtId="1" fontId="31" fillId="7" borderId="90" xfId="67" applyNumberFormat="1" applyFont="1" applyFill="1" applyBorder="1" applyAlignment="1">
      <alignment horizontal="center" vertical="center" wrapText="1"/>
      <protection/>
    </xf>
    <xf numFmtId="0" fontId="31" fillId="7" borderId="92" xfId="67" applyFont="1" applyFill="1" applyBorder="1" applyAlignment="1">
      <alignment horizontal="center"/>
      <protection/>
    </xf>
    <xf numFmtId="0" fontId="31" fillId="7" borderId="91" xfId="67" applyFont="1" applyFill="1" applyBorder="1" applyAlignment="1">
      <alignment horizontal="center"/>
      <protection/>
    </xf>
    <xf numFmtId="0" fontId="31" fillId="7" borderId="70" xfId="67" applyFont="1" applyFill="1" applyBorder="1" applyAlignment="1">
      <alignment horizontal="center"/>
      <protection/>
    </xf>
    <xf numFmtId="0" fontId="22" fillId="7" borderId="93" xfId="67" applyFont="1" applyFill="1" applyBorder="1" applyAlignment="1">
      <alignment vertical="center"/>
      <protection/>
    </xf>
    <xf numFmtId="49" fontId="31" fillId="7" borderId="73" xfId="67" applyNumberFormat="1" applyFont="1" applyFill="1" applyBorder="1" applyAlignment="1">
      <alignment horizontal="center" vertical="center" wrapText="1"/>
      <protection/>
    </xf>
    <xf numFmtId="49" fontId="31" fillId="7" borderId="127" xfId="67" applyNumberFormat="1" applyFont="1" applyFill="1" applyBorder="1" applyAlignment="1">
      <alignment horizontal="center" vertical="center" wrapText="1"/>
      <protection/>
    </xf>
    <xf numFmtId="1" fontId="31" fillId="7" borderId="75" xfId="67" applyNumberFormat="1" applyFont="1" applyFill="1" applyBorder="1" applyAlignment="1">
      <alignment horizontal="center" vertical="center" wrapText="1"/>
      <protection/>
    </xf>
    <xf numFmtId="1" fontId="31" fillId="7" borderId="78" xfId="67" applyNumberFormat="1" applyFont="1" applyFill="1" applyBorder="1" applyAlignment="1">
      <alignment horizontal="center" vertical="center" wrapText="1"/>
      <protection/>
    </xf>
    <xf numFmtId="1" fontId="31" fillId="7" borderId="73" xfId="67" applyNumberFormat="1" applyFont="1" applyFill="1" applyBorder="1" applyAlignment="1">
      <alignment horizontal="center" vertical="center" wrapText="1"/>
      <protection/>
    </xf>
    <xf numFmtId="1" fontId="31" fillId="7" borderId="127" xfId="67" applyNumberFormat="1" applyFont="1" applyFill="1" applyBorder="1" applyAlignment="1">
      <alignment horizontal="center" vertical="center" wrapText="1"/>
      <protection/>
    </xf>
    <xf numFmtId="1" fontId="29" fillId="0" borderId="0" xfId="67" applyNumberFormat="1" applyFont="1" applyFill="1" applyAlignment="1">
      <alignment horizontal="center" vertical="center" wrapText="1"/>
      <protection/>
    </xf>
    <xf numFmtId="0" fontId="22" fillId="7" borderId="114" xfId="67" applyFont="1" applyFill="1" applyBorder="1" applyAlignment="1">
      <alignment vertical="center"/>
      <protection/>
    </xf>
    <xf numFmtId="49" fontId="31" fillId="7" borderId="81" xfId="67" applyNumberFormat="1" applyFont="1" applyFill="1" applyBorder="1" applyAlignment="1">
      <alignment horizontal="center" vertical="center" wrapText="1"/>
      <protection/>
    </xf>
    <xf numFmtId="49" fontId="31" fillId="7" borderId="98" xfId="67" applyNumberFormat="1" applyFont="1" applyFill="1" applyBorder="1" applyAlignment="1">
      <alignment horizontal="center" vertical="center" wrapText="1"/>
      <protection/>
    </xf>
    <xf numFmtId="0" fontId="22" fillId="7" borderId="102" xfId="67" applyFont="1" applyFill="1" applyBorder="1" applyAlignment="1">
      <alignment horizontal="center" vertical="center" wrapText="1"/>
      <protection/>
    </xf>
    <xf numFmtId="0" fontId="22" fillId="7" borderId="128" xfId="67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55" fillId="0" borderId="103" xfId="67" applyNumberFormat="1" applyFont="1" applyFill="1" applyBorder="1">
      <alignment/>
      <protection/>
    </xf>
    <xf numFmtId="3" fontId="55" fillId="0" borderId="84" xfId="67" applyNumberFormat="1" applyFont="1" applyFill="1" applyBorder="1">
      <alignment/>
      <protection/>
    </xf>
    <xf numFmtId="3" fontId="55" fillId="0" borderId="104" xfId="67" applyNumberFormat="1" applyFont="1" applyFill="1" applyBorder="1">
      <alignment/>
      <protection/>
    </xf>
    <xf numFmtId="3" fontId="55" fillId="0" borderId="105" xfId="67" applyNumberFormat="1" applyFont="1" applyFill="1" applyBorder="1">
      <alignment/>
      <protection/>
    </xf>
    <xf numFmtId="10" fontId="55" fillId="0" borderId="86" xfId="67" applyNumberFormat="1" applyFont="1" applyFill="1" applyBorder="1">
      <alignment/>
      <protection/>
    </xf>
    <xf numFmtId="0" fontId="44" fillId="0" borderId="0" xfId="67" applyFont="1" applyFill="1">
      <alignment/>
      <protection/>
    </xf>
    <xf numFmtId="0" fontId="22" fillId="0" borderId="121" xfId="67" applyFont="1" applyFill="1" applyBorder="1">
      <alignment/>
      <protection/>
    </xf>
    <xf numFmtId="3" fontId="22" fillId="0" borderId="88" xfId="67" applyNumberFormat="1" applyFont="1" applyFill="1" applyBorder="1">
      <alignment/>
      <protection/>
    </xf>
    <xf numFmtId="3" fontId="22" fillId="0" borderId="122" xfId="67" applyNumberFormat="1" applyFont="1" applyFill="1" applyBorder="1">
      <alignment/>
      <protection/>
    </xf>
    <xf numFmtId="10" fontId="22" fillId="0" borderId="79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22" fillId="0" borderId="68" xfId="67" applyFont="1" applyFill="1" applyBorder="1">
      <alignment/>
      <protection/>
    </xf>
    <xf numFmtId="3" fontId="22" fillId="0" borderId="131" xfId="67" applyNumberFormat="1" applyFont="1" applyFill="1" applyBorder="1">
      <alignment/>
      <protection/>
    </xf>
    <xf numFmtId="3" fontId="22" fillId="0" borderId="63" xfId="67" applyNumberFormat="1" applyFont="1" applyFill="1" applyBorder="1">
      <alignment/>
      <protection/>
    </xf>
    <xf numFmtId="10" fontId="22" fillId="0" borderId="82" xfId="67" applyNumberFormat="1" applyFont="1" applyFill="1" applyBorder="1">
      <alignment/>
      <protection/>
    </xf>
    <xf numFmtId="0" fontId="34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37" fontId="54" fillId="2" borderId="10" xfId="50" applyFont="1" applyFill="1" applyBorder="1" applyAlignment="1">
      <alignment horizontal="center"/>
    </xf>
    <xf numFmtId="37" fontId="54" fillId="2" borderId="11" xfId="50" applyFont="1" applyFill="1" applyBorder="1" applyAlignment="1">
      <alignment horizontal="center"/>
    </xf>
    <xf numFmtId="0" fontId="25" fillId="7" borderId="89" xfId="68" applyFont="1" applyFill="1" applyBorder="1" applyAlignment="1">
      <alignment horizontal="center" vertical="center"/>
      <protection/>
    </xf>
    <xf numFmtId="0" fontId="25" fillId="7" borderId="53" xfId="68" applyFont="1" applyFill="1" applyBorder="1" applyAlignment="1">
      <alignment horizontal="center" vertical="center"/>
      <protection/>
    </xf>
    <xf numFmtId="0" fontId="25" fillId="7" borderId="31" xfId="68" applyFont="1" applyFill="1" applyBorder="1" applyAlignment="1">
      <alignment horizontal="center" vertical="center"/>
      <protection/>
    </xf>
    <xf numFmtId="1" fontId="31" fillId="7" borderId="90" xfId="68" applyNumberFormat="1" applyFont="1" applyFill="1" applyBorder="1" applyAlignment="1">
      <alignment horizontal="center" vertical="center" wrapText="1"/>
      <protection/>
    </xf>
    <xf numFmtId="0" fontId="31" fillId="7" borderId="92" xfId="68" applyFont="1" applyFill="1" applyBorder="1" applyAlignment="1">
      <alignment horizontal="center"/>
      <protection/>
    </xf>
    <xf numFmtId="0" fontId="31" fillId="7" borderId="91" xfId="68" applyFont="1" applyFill="1" applyBorder="1" applyAlignment="1">
      <alignment horizontal="center"/>
      <protection/>
    </xf>
    <xf numFmtId="0" fontId="31" fillId="7" borderId="70" xfId="68" applyFont="1" applyFill="1" applyBorder="1" applyAlignment="1">
      <alignment horizontal="center"/>
      <protection/>
    </xf>
    <xf numFmtId="0" fontId="22" fillId="7" borderId="93" xfId="68" applyFont="1" applyFill="1" applyBorder="1" applyAlignment="1">
      <alignment vertical="center"/>
      <protection/>
    </xf>
    <xf numFmtId="49" fontId="31" fillId="7" borderId="73" xfId="68" applyNumberFormat="1" applyFont="1" applyFill="1" applyBorder="1" applyAlignment="1">
      <alignment horizontal="center" vertical="center" wrapText="1"/>
      <protection/>
    </xf>
    <xf numFmtId="49" fontId="31" fillId="7" borderId="127" xfId="68" applyNumberFormat="1" applyFont="1" applyFill="1" applyBorder="1" applyAlignment="1">
      <alignment horizontal="center" vertical="center" wrapText="1"/>
      <protection/>
    </xf>
    <xf numFmtId="1" fontId="31" fillId="7" borderId="75" xfId="68" applyNumberFormat="1" applyFont="1" applyFill="1" applyBorder="1" applyAlignment="1">
      <alignment horizontal="center" vertical="center" wrapText="1"/>
      <protection/>
    </xf>
    <xf numFmtId="1" fontId="31" fillId="7" borderId="78" xfId="68" applyNumberFormat="1" applyFont="1" applyFill="1" applyBorder="1" applyAlignment="1">
      <alignment horizontal="center" vertical="center" wrapText="1"/>
      <protection/>
    </xf>
    <xf numFmtId="1" fontId="31" fillId="7" borderId="73" xfId="68" applyNumberFormat="1" applyFont="1" applyFill="1" applyBorder="1" applyAlignment="1">
      <alignment horizontal="center" vertical="center" wrapText="1"/>
      <protection/>
    </xf>
    <xf numFmtId="1" fontId="31" fillId="7" borderId="127" xfId="68" applyNumberFormat="1" applyFont="1" applyFill="1" applyBorder="1" applyAlignment="1">
      <alignment horizontal="center" vertical="center" wrapText="1"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0" fontId="22" fillId="7" borderId="114" xfId="68" applyFont="1" applyFill="1" applyBorder="1" applyAlignment="1">
      <alignment vertical="center"/>
      <protection/>
    </xf>
    <xf numFmtId="49" fontId="27" fillId="7" borderId="81" xfId="68" applyNumberFormat="1" applyFont="1" applyFill="1" applyBorder="1" applyAlignment="1">
      <alignment horizontal="center" vertical="center" wrapText="1"/>
      <protection/>
    </xf>
    <xf numFmtId="49" fontId="27" fillId="7" borderId="98" xfId="68" applyNumberFormat="1" applyFont="1" applyFill="1" applyBorder="1" applyAlignment="1">
      <alignment horizontal="center" vertical="center" wrapText="1"/>
      <protection/>
    </xf>
    <xf numFmtId="0" fontId="22" fillId="7" borderId="102" xfId="68" applyFont="1" applyFill="1" applyBorder="1" applyAlignment="1">
      <alignment horizontal="center" vertical="center" wrapText="1"/>
      <protection/>
    </xf>
    <xf numFmtId="0" fontId="22" fillId="7" borderId="128" xfId="68" applyFont="1" applyFill="1" applyBorder="1" applyAlignment="1">
      <alignment horizontal="center" vertical="center" wrapText="1"/>
      <protection/>
    </xf>
    <xf numFmtId="1" fontId="29" fillId="0" borderId="0" xfId="68" applyNumberFormat="1" applyFont="1" applyFill="1" applyAlignment="1">
      <alignment horizontal="center" vertical="center" wrapText="1"/>
      <protection/>
    </xf>
    <xf numFmtId="0" fontId="45" fillId="0" borderId="103" xfId="68" applyNumberFormat="1" applyFont="1" applyFill="1" applyBorder="1" applyAlignment="1">
      <alignment vertical="center"/>
      <protection/>
    </xf>
    <xf numFmtId="3" fontId="45" fillId="0" borderId="84" xfId="68" applyNumberFormat="1" applyFont="1" applyFill="1" applyBorder="1" applyAlignment="1">
      <alignment vertical="center"/>
      <protection/>
    </xf>
    <xf numFmtId="3" fontId="45" fillId="0" borderId="104" xfId="68" applyNumberFormat="1" applyFont="1" applyFill="1" applyBorder="1" applyAlignment="1">
      <alignment vertical="center"/>
      <protection/>
    </xf>
    <xf numFmtId="3" fontId="45" fillId="0" borderId="105" xfId="68" applyNumberFormat="1" applyFont="1" applyFill="1" applyBorder="1" applyAlignment="1">
      <alignment vertical="center"/>
      <protection/>
    </xf>
    <xf numFmtId="10" fontId="45" fillId="0" borderId="86" xfId="68" applyNumberFormat="1" applyFont="1" applyFill="1" applyBorder="1" applyAlignment="1">
      <alignment vertical="center"/>
      <protection/>
    </xf>
    <xf numFmtId="0" fontId="45" fillId="0" borderId="0" xfId="68" applyFont="1" applyFill="1" applyAlignment="1">
      <alignment vertical="center"/>
      <protection/>
    </xf>
    <xf numFmtId="0" fontId="22" fillId="0" borderId="121" xfId="68" applyFont="1" applyFill="1" applyBorder="1" applyAlignment="1">
      <alignment vertical="center"/>
      <protection/>
    </xf>
    <xf numFmtId="3" fontId="22" fillId="0" borderId="88" xfId="68" applyNumberFormat="1" applyFont="1" applyFill="1" applyBorder="1" applyAlignment="1">
      <alignment vertical="center"/>
      <protection/>
    </xf>
    <xf numFmtId="3" fontId="22" fillId="0" borderId="122" xfId="68" applyNumberFormat="1" applyFont="1" applyFill="1" applyBorder="1" applyAlignment="1">
      <alignment vertical="center"/>
      <protection/>
    </xf>
    <xf numFmtId="10" fontId="22" fillId="0" borderId="79" xfId="68" applyNumberFormat="1" applyFont="1" applyFill="1" applyBorder="1" applyAlignment="1">
      <alignment vertical="center"/>
      <protection/>
    </xf>
    <xf numFmtId="0" fontId="34" fillId="0" borderId="0" xfId="68" applyFont="1" applyFill="1" applyAlignment="1">
      <alignment vertical="center"/>
      <protection/>
    </xf>
    <xf numFmtId="0" fontId="22" fillId="0" borderId="68" xfId="68" applyFont="1" applyFill="1" applyBorder="1" applyAlignment="1">
      <alignment vertical="center"/>
      <protection/>
    </xf>
    <xf numFmtId="3" fontId="22" fillId="0" borderId="131" xfId="68" applyNumberFormat="1" applyFont="1" applyFill="1" applyBorder="1" applyAlignment="1">
      <alignment vertical="center"/>
      <protection/>
    </xf>
    <xf numFmtId="3" fontId="22" fillId="0" borderId="63" xfId="68" applyNumberFormat="1" applyFont="1" applyFill="1" applyBorder="1" applyAlignment="1">
      <alignment vertical="center"/>
      <protection/>
    </xf>
    <xf numFmtId="10" fontId="22" fillId="0" borderId="82" xfId="68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>
      <alignment/>
      <protection/>
    </xf>
    <xf numFmtId="0" fontId="34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7" borderId="101" xfId="0" applyFont="1" applyFill="1" applyBorder="1" applyAlignment="1">
      <alignment/>
    </xf>
    <xf numFmtId="0" fontId="58" fillId="7" borderId="132" xfId="0" applyFont="1" applyFill="1" applyBorder="1" applyAlignment="1">
      <alignment/>
    </xf>
    <xf numFmtId="0" fontId="59" fillId="7" borderId="33" xfId="0" applyFont="1" applyFill="1" applyBorder="1" applyAlignment="1">
      <alignment/>
    </xf>
    <xf numFmtId="0" fontId="58" fillId="7" borderId="27" xfId="0" applyFont="1" applyFill="1" applyBorder="1" applyAlignment="1">
      <alignment/>
    </xf>
    <xf numFmtId="0" fontId="60" fillId="7" borderId="33" xfId="0" applyFont="1" applyFill="1" applyBorder="1" applyAlignment="1">
      <alignment/>
    </xf>
    <xf numFmtId="0" fontId="61" fillId="7" borderId="33" xfId="0" applyFont="1" applyFill="1" applyBorder="1" applyAlignment="1">
      <alignment/>
    </xf>
    <xf numFmtId="0" fontId="57" fillId="7" borderId="33" xfId="0" applyFont="1" applyFill="1" applyBorder="1" applyAlignment="1">
      <alignment/>
    </xf>
    <xf numFmtId="0" fontId="57" fillId="7" borderId="78" xfId="0" applyFont="1" applyFill="1" applyBorder="1" applyAlignment="1">
      <alignment/>
    </xf>
    <xf numFmtId="0" fontId="58" fillId="7" borderId="133" xfId="0" applyFont="1" applyFill="1" applyBorder="1" applyAlignment="1">
      <alignment/>
    </xf>
    <xf numFmtId="0" fontId="62" fillId="5" borderId="101" xfId="0" applyFont="1" applyFill="1" applyBorder="1" applyAlignment="1">
      <alignment horizontal="center"/>
    </xf>
    <xf numFmtId="0" fontId="62" fillId="5" borderId="132" xfId="0" applyFont="1" applyFill="1" applyBorder="1" applyAlignment="1">
      <alignment horizontal="center"/>
    </xf>
    <xf numFmtId="17" fontId="58" fillId="0" borderId="0" xfId="0" applyNumberFormat="1" applyFont="1" applyFill="1" applyAlignment="1">
      <alignment/>
    </xf>
    <xf numFmtId="0" fontId="63" fillId="5" borderId="33" xfId="0" applyFont="1" applyFill="1" applyBorder="1" applyAlignment="1">
      <alignment horizontal="center"/>
    </xf>
    <xf numFmtId="0" fontId="63" fillId="5" borderId="27" xfId="0" applyFont="1" applyFill="1" applyBorder="1" applyAlignment="1">
      <alignment horizontal="center"/>
    </xf>
    <xf numFmtId="0" fontId="64" fillId="5" borderId="33" xfId="0" applyFont="1" applyFill="1" applyBorder="1" applyAlignment="1">
      <alignment horizontal="center"/>
    </xf>
    <xf numFmtId="0" fontId="64" fillId="5" borderId="27" xfId="0" applyFont="1" applyFill="1" applyBorder="1" applyAlignment="1">
      <alignment horizontal="center"/>
    </xf>
    <xf numFmtId="0" fontId="58" fillId="5" borderId="78" xfId="0" applyFont="1" applyFill="1" applyBorder="1" applyAlignment="1">
      <alignment/>
    </xf>
    <xf numFmtId="0" fontId="58" fillId="5" borderId="133" xfId="0" applyFont="1" applyFill="1" applyBorder="1" applyAlignment="1">
      <alignment/>
    </xf>
    <xf numFmtId="0" fontId="65" fillId="2" borderId="112" xfId="0" applyFont="1" applyFill="1" applyBorder="1" applyAlignment="1">
      <alignment/>
    </xf>
    <xf numFmtId="0" fontId="66" fillId="2" borderId="112" xfId="45" applyFont="1" applyFill="1" applyBorder="1" applyAlignment="1">
      <alignment horizontal="left" indent="1"/>
    </xf>
    <xf numFmtId="0" fontId="65" fillId="0" borderId="112" xfId="0" applyFont="1" applyFill="1" applyBorder="1" applyAlignment="1">
      <alignment/>
    </xf>
    <xf numFmtId="0" fontId="6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45" applyFont="1" applyFill="1" applyAlignment="1">
      <alignment/>
    </xf>
    <xf numFmtId="0" fontId="70" fillId="0" borderId="112" xfId="45" applyFont="1" applyFill="1" applyBorder="1" applyAlignment="1">
      <alignment horizontal="left" indent="1"/>
    </xf>
    <xf numFmtId="0" fontId="70" fillId="2" borderId="112" xfId="45" applyFont="1" applyFill="1" applyBorder="1" applyAlignment="1">
      <alignment horizontal="left" indent="1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JUL 2009" xfId="47"/>
    <cellStyle name="Hipervínculo_CUADRO 1.11 CARGA NACIONAL POR AEROPUERTO JUL 2009" xfId="48"/>
    <cellStyle name="Hipervínculo_CUADRO 1.12 PAX INTERNACIONALES POR AEROPUERTO JUL 2009" xfId="49"/>
    <cellStyle name="Hipervínculo_CUADRO 1.13 CARGA INTERNACIONAL POR AEROPUERTO JUL 2009" xfId="50"/>
    <cellStyle name="Hipervínculo_CUADRO 1.8 PAX INTERNACIONALES PRINCIPALES RUTAS JUL 2009" xfId="51"/>
    <cellStyle name="Hipervínculo_CUADRO 1.8B PAX INTERNACIONALES POR CONTINENTE- PAIS JUL 2009" xfId="52"/>
    <cellStyle name="Hipervínculo_CUADRO 1.8C PAX INTERNACIONALES POR CONTINENTE- EMPRESA JUL 2009" xfId="53"/>
    <cellStyle name="Hipervínculo_CUADRO 1.9 CARGA INTERNACIONAL PRINCIPALES RUTAS JUL 2009" xfId="54"/>
    <cellStyle name="Hipervínculo_CUADRO 1.9B CARGA INTERNACIONAL POR CONTINENTE- PAIS JUL 2009" xfId="55"/>
    <cellStyle name="Hipervínculo_CUADRO 1.9C CARGA INTERNACIONAL POR CONTINENTE- EMPRESA JUL 2009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JUL 2009" xfId="65"/>
    <cellStyle name="Normal_CUADRO 1.11 CARGA NACIONAL POR AEROPUERTO JUL 2009" xfId="66"/>
    <cellStyle name="Normal_CUADRO 1.12 PAX INTERNACIONALES POR AEROPUERTO JUL 2009" xfId="67"/>
    <cellStyle name="Normal_CUADRO 1.13 CARGA INTERNACIONAL POR AEROPUERTO JUL 2009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JUL 2009" xfId="75"/>
    <cellStyle name="Normal_CUADRO 1.8B PAX INTERNACIONALES POR CONTINENTE- PAIS JUL 2009" xfId="76"/>
    <cellStyle name="Normal_CUADRO 1.8C PAX INTERNACIONALES POR CONTINENTE- EMPRESA JUL 2009" xfId="77"/>
    <cellStyle name="Normal_CUADRO 1.9 CARGA INTERNACIONAL PRINCIPALES RUTAS JUL 2009" xfId="78"/>
    <cellStyle name="Normal_CUADRO 1.9B CARGA INTERNACIONAL POR CONTINENTE- PAIS JUL 2009" xfId="79"/>
    <cellStyle name="Normal_CUADRO 1.9C CARGA INTERNACIONAL POR CONTINENTE- EMPRESA JUL 200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JUL 2009" xfId="90"/>
    <cellStyle name="Total" xfId="91"/>
  </cellStyles>
  <dxfs count="3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C12" sqref="C12"/>
    </sheetView>
  </sheetViews>
  <sheetFormatPr defaultColWidth="11.421875" defaultRowHeight="12.75"/>
  <cols>
    <col min="1" max="1" width="1.1484375" style="1039" customWidth="1"/>
    <col min="2" max="2" width="16.57421875" style="1039" customWidth="1"/>
    <col min="3" max="3" width="72.00390625" style="1039" customWidth="1"/>
    <col min="4" max="16384" width="11.421875" style="1039" customWidth="1"/>
  </cols>
  <sheetData>
    <row r="1" ht="2.25" customHeight="1">
      <c r="B1" s="1038"/>
    </row>
    <row r="2" spans="2:3" ht="11.25" customHeight="1">
      <c r="B2" s="1040"/>
      <c r="C2" s="1041"/>
    </row>
    <row r="3" spans="2:3" ht="21.75" customHeight="1">
      <c r="B3" s="1042" t="s">
        <v>307</v>
      </c>
      <c r="C3" s="1043"/>
    </row>
    <row r="4" spans="2:3" ht="18" customHeight="1">
      <c r="B4" s="1044" t="s">
        <v>308</v>
      </c>
      <c r="C4" s="1043"/>
    </row>
    <row r="5" spans="2:3" ht="18" customHeight="1">
      <c r="B5" s="1045" t="s">
        <v>309</v>
      </c>
      <c r="C5" s="1043"/>
    </row>
    <row r="6" spans="2:3" ht="9" customHeight="1">
      <c r="B6" s="1046"/>
      <c r="C6" s="1043"/>
    </row>
    <row r="7" spans="2:3" ht="8.25" customHeight="1">
      <c r="B7" s="1047"/>
      <c r="C7" s="1048"/>
    </row>
    <row r="8" spans="2:5" ht="23.25">
      <c r="B8" s="1049" t="s">
        <v>352</v>
      </c>
      <c r="C8" s="1050"/>
      <c r="E8" s="1051"/>
    </row>
    <row r="9" spans="2:5" ht="21.75">
      <c r="B9" s="1052" t="s">
        <v>310</v>
      </c>
      <c r="C9" s="1053"/>
      <c r="E9" s="1051"/>
    </row>
    <row r="10" spans="2:3" ht="20.25" customHeight="1">
      <c r="B10" s="1054" t="s">
        <v>311</v>
      </c>
      <c r="C10" s="1055"/>
    </row>
    <row r="11" spans="2:3" ht="4.5" customHeight="1">
      <c r="B11" s="1056"/>
      <c r="C11" s="1057"/>
    </row>
    <row r="12" spans="2:3" ht="18" customHeight="1">
      <c r="B12" s="1058" t="s">
        <v>312</v>
      </c>
      <c r="C12" s="1059" t="s">
        <v>313</v>
      </c>
    </row>
    <row r="13" spans="2:3" ht="18" customHeight="1">
      <c r="B13" s="1060" t="s">
        <v>314</v>
      </c>
      <c r="C13" s="1065" t="s">
        <v>315</v>
      </c>
    </row>
    <row r="14" spans="2:3" ht="18" customHeight="1">
      <c r="B14" s="1058" t="s">
        <v>316</v>
      </c>
      <c r="C14" s="1066" t="s">
        <v>317</v>
      </c>
    </row>
    <row r="15" spans="2:3" ht="18" customHeight="1">
      <c r="B15" s="1060" t="s">
        <v>318</v>
      </c>
      <c r="C15" s="1065" t="s">
        <v>319</v>
      </c>
    </row>
    <row r="16" spans="2:3" ht="18" customHeight="1">
      <c r="B16" s="1058" t="s">
        <v>320</v>
      </c>
      <c r="C16" s="1066" t="s">
        <v>321</v>
      </c>
    </row>
    <row r="17" spans="2:3" ht="18" customHeight="1">
      <c r="B17" s="1060" t="s">
        <v>322</v>
      </c>
      <c r="C17" s="1065" t="s">
        <v>323</v>
      </c>
    </row>
    <row r="18" spans="2:3" ht="18" customHeight="1">
      <c r="B18" s="1058" t="s">
        <v>324</v>
      </c>
      <c r="C18" s="1066" t="s">
        <v>325</v>
      </c>
    </row>
    <row r="19" spans="2:3" ht="18" customHeight="1">
      <c r="B19" s="1060" t="s">
        <v>326</v>
      </c>
      <c r="C19" s="1065" t="s">
        <v>327</v>
      </c>
    </row>
    <row r="20" spans="2:3" ht="18" customHeight="1">
      <c r="B20" s="1058" t="s">
        <v>328</v>
      </c>
      <c r="C20" s="1066" t="s">
        <v>329</v>
      </c>
    </row>
    <row r="21" spans="2:3" ht="18" customHeight="1">
      <c r="B21" s="1060" t="s">
        <v>330</v>
      </c>
      <c r="C21" s="1065" t="s">
        <v>331</v>
      </c>
    </row>
    <row r="22" spans="2:3" ht="18" customHeight="1">
      <c r="B22" s="1058" t="s">
        <v>332</v>
      </c>
      <c r="C22" s="1066" t="s">
        <v>333</v>
      </c>
    </row>
    <row r="23" spans="2:3" ht="18" customHeight="1">
      <c r="B23" s="1060" t="s">
        <v>334</v>
      </c>
      <c r="C23" s="1065" t="s">
        <v>335</v>
      </c>
    </row>
    <row r="24" spans="2:3" ht="18" customHeight="1">
      <c r="B24" s="1058" t="s">
        <v>336</v>
      </c>
      <c r="C24" s="1066" t="s">
        <v>337</v>
      </c>
    </row>
    <row r="25" spans="2:3" ht="18" customHeight="1">
      <c r="B25" s="1060" t="s">
        <v>338</v>
      </c>
      <c r="C25" s="1065" t="s">
        <v>339</v>
      </c>
    </row>
    <row r="26" spans="2:3" ht="18" customHeight="1">
      <c r="B26" s="1058" t="s">
        <v>340</v>
      </c>
      <c r="C26" s="1066" t="s">
        <v>341</v>
      </c>
    </row>
    <row r="27" spans="2:3" ht="18" customHeight="1">
      <c r="B27" s="1060" t="s">
        <v>342</v>
      </c>
      <c r="C27" s="1065" t="s">
        <v>343</v>
      </c>
    </row>
    <row r="28" spans="2:3" ht="18" customHeight="1">
      <c r="B28" s="1058" t="s">
        <v>344</v>
      </c>
      <c r="C28" s="1066" t="s">
        <v>345</v>
      </c>
    </row>
    <row r="29" spans="2:3" ht="18" customHeight="1">
      <c r="B29" s="1060" t="s">
        <v>346</v>
      </c>
      <c r="C29" s="1065" t="s">
        <v>347</v>
      </c>
    </row>
    <row r="30" ht="6" customHeight="1"/>
    <row r="31" ht="15.75">
      <c r="B31" s="1061" t="s">
        <v>348</v>
      </c>
    </row>
    <row r="32" ht="15">
      <c r="B32" s="1062" t="s">
        <v>349</v>
      </c>
    </row>
    <row r="33" ht="14.25">
      <c r="B33" s="1063" t="s">
        <v>350</v>
      </c>
    </row>
    <row r="34" ht="12.75">
      <c r="B34" s="1064" t="s">
        <v>351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,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88" zoomScaleNormal="88" zoomScalePageLayoutView="0" workbookViewId="0" topLeftCell="A1">
      <selection activeCell="K3" sqref="K3"/>
    </sheetView>
  </sheetViews>
  <sheetFormatPr defaultColWidth="9.140625" defaultRowHeight="12.75"/>
  <cols>
    <col min="1" max="1" width="19.57421875" style="514" customWidth="1"/>
    <col min="2" max="2" width="12.28125" style="514" customWidth="1"/>
    <col min="3" max="3" width="10.7109375" style="514" bestFit="1" customWidth="1"/>
    <col min="4" max="4" width="12.140625" style="514" customWidth="1"/>
    <col min="5" max="5" width="9.28125" style="514" customWidth="1"/>
    <col min="6" max="6" width="11.28125" style="514" customWidth="1"/>
    <col min="7" max="7" width="10.7109375" style="514" bestFit="1" customWidth="1"/>
    <col min="8" max="8" width="11.140625" style="514" customWidth="1"/>
    <col min="9" max="9" width="9.421875" style="514" bestFit="1" customWidth="1"/>
    <col min="10" max="11" width="9.140625" style="514" customWidth="1"/>
    <col min="12" max="12" width="11.8515625" style="514" customWidth="1"/>
    <col min="13" max="14" width="9.140625" style="514" customWidth="1"/>
    <col min="15" max="15" width="11.7109375" style="514" customWidth="1"/>
    <col min="16" max="16384" width="9.140625" style="514" customWidth="1"/>
  </cols>
  <sheetData>
    <row r="1" spans="8:9" ht="18.75" thickBot="1">
      <c r="H1" s="515" t="s">
        <v>0</v>
      </c>
      <c r="I1" s="516"/>
    </row>
    <row r="2" ht="6.75" customHeight="1" thickBot="1"/>
    <row r="3" spans="1:9" ht="22.5" customHeight="1" thickBot="1">
      <c r="A3" s="517" t="s">
        <v>158</v>
      </c>
      <c r="B3" s="518"/>
      <c r="C3" s="518"/>
      <c r="D3" s="518"/>
      <c r="E3" s="518"/>
      <c r="F3" s="518"/>
      <c r="G3" s="518"/>
      <c r="H3" s="518"/>
      <c r="I3" s="519"/>
    </row>
    <row r="4" spans="1:9" ht="14.25" thickBot="1">
      <c r="A4" s="520" t="s">
        <v>159</v>
      </c>
      <c r="B4" s="521" t="s">
        <v>39</v>
      </c>
      <c r="C4" s="522"/>
      <c r="D4" s="522"/>
      <c r="E4" s="523"/>
      <c r="F4" s="522" t="s">
        <v>40</v>
      </c>
      <c r="G4" s="522"/>
      <c r="H4" s="522"/>
      <c r="I4" s="523"/>
    </row>
    <row r="5" spans="1:9" s="528" customFormat="1" ht="34.5" customHeight="1" thickBot="1">
      <c r="A5" s="524"/>
      <c r="B5" s="525" t="s">
        <v>41</v>
      </c>
      <c r="C5" s="526" t="s">
        <v>42</v>
      </c>
      <c r="D5" s="525" t="s">
        <v>43</v>
      </c>
      <c r="E5" s="527" t="s">
        <v>44</v>
      </c>
      <c r="F5" s="525" t="s">
        <v>45</v>
      </c>
      <c r="G5" s="526" t="s">
        <v>42</v>
      </c>
      <c r="H5" s="525" t="s">
        <v>46</v>
      </c>
      <c r="I5" s="527" t="s">
        <v>44</v>
      </c>
    </row>
    <row r="6" spans="1:9" s="535" customFormat="1" ht="16.5" customHeight="1" thickBot="1">
      <c r="A6" s="529" t="s">
        <v>4</v>
      </c>
      <c r="B6" s="530">
        <f>B7+B20+B33+B41+B50+B57</f>
        <v>527411</v>
      </c>
      <c r="C6" s="531">
        <f aca="true" t="shared" si="0" ref="C6:C49">(B6/$B$6)</f>
        <v>1</v>
      </c>
      <c r="D6" s="532">
        <f>D7+D20+D33+D41+D50+D57</f>
        <v>516814</v>
      </c>
      <c r="E6" s="533">
        <f aca="true" t="shared" si="1" ref="E6:E11">(B6/D6-1)</f>
        <v>0.020504475497954866</v>
      </c>
      <c r="F6" s="534">
        <f>F7+F20+F33+F41+F50+F57</f>
        <v>3121883</v>
      </c>
      <c r="G6" s="531">
        <f aca="true" t="shared" si="2" ref="G6:G49">(F6/$F$6)</f>
        <v>1</v>
      </c>
      <c r="H6" s="532">
        <f>H7+H20+H33+H41+H50+H57</f>
        <v>3028897</v>
      </c>
      <c r="I6" s="533">
        <f aca="true" t="shared" si="3" ref="I6:I11">(F6/H6-1)</f>
        <v>0.03069962431868767</v>
      </c>
    </row>
    <row r="7" spans="1:15" s="541" customFormat="1" ht="16.5" customHeight="1" thickTop="1">
      <c r="A7" s="536" t="s">
        <v>160</v>
      </c>
      <c r="B7" s="537">
        <f>SUM(B8:B19)</f>
        <v>223228</v>
      </c>
      <c r="C7" s="538">
        <f t="shared" si="0"/>
        <v>0.4232524539685369</v>
      </c>
      <c r="D7" s="539">
        <f>SUM(D8:D19)</f>
        <v>207165</v>
      </c>
      <c r="E7" s="540">
        <f t="shared" si="1"/>
        <v>0.0775372287789926</v>
      </c>
      <c r="F7" s="537">
        <f>SUM(F8:F19)</f>
        <v>1196830</v>
      </c>
      <c r="G7" s="538">
        <f t="shared" si="2"/>
        <v>0.3833679865645189</v>
      </c>
      <c r="H7" s="539">
        <f>SUM(H8:H19)</f>
        <v>1099813</v>
      </c>
      <c r="I7" s="540">
        <f t="shared" si="3"/>
        <v>0.08821226881297095</v>
      </c>
      <c r="L7" s="542"/>
      <c r="M7" s="542"/>
      <c r="N7" s="542"/>
      <c r="O7" s="542"/>
    </row>
    <row r="8" spans="1:10" ht="16.5" customHeight="1">
      <c r="A8" s="543" t="s">
        <v>161</v>
      </c>
      <c r="B8" s="544">
        <v>43955</v>
      </c>
      <c r="C8" s="545">
        <f t="shared" si="0"/>
        <v>0.08334107555587578</v>
      </c>
      <c r="D8" s="546">
        <v>50780</v>
      </c>
      <c r="E8" s="547">
        <f t="shared" si="1"/>
        <v>-0.13440330838912962</v>
      </c>
      <c r="F8" s="548">
        <v>247488</v>
      </c>
      <c r="G8" s="545">
        <f t="shared" si="2"/>
        <v>0.07927523228769304</v>
      </c>
      <c r="H8" s="546">
        <v>285700</v>
      </c>
      <c r="I8" s="547">
        <f t="shared" si="3"/>
        <v>-0.13374868743437174</v>
      </c>
      <c r="J8" s="549"/>
    </row>
    <row r="9" spans="1:10" ht="16.5" customHeight="1">
      <c r="A9" s="543" t="s">
        <v>162</v>
      </c>
      <c r="B9" s="544">
        <v>24371</v>
      </c>
      <c r="C9" s="545">
        <f t="shared" si="0"/>
        <v>0.04620874422414398</v>
      </c>
      <c r="D9" s="546">
        <v>24007</v>
      </c>
      <c r="E9" s="547">
        <f t="shared" si="1"/>
        <v>0.015162244345399367</v>
      </c>
      <c r="F9" s="548">
        <v>128940</v>
      </c>
      <c r="G9" s="545">
        <f t="shared" si="2"/>
        <v>0.04130199626315272</v>
      </c>
      <c r="H9" s="546">
        <v>127298</v>
      </c>
      <c r="I9" s="547">
        <f t="shared" si="3"/>
        <v>0.012898867224936827</v>
      </c>
      <c r="J9" s="549"/>
    </row>
    <row r="10" spans="1:10" ht="16.5" customHeight="1">
      <c r="A10" s="543" t="s">
        <v>163</v>
      </c>
      <c r="B10" s="544">
        <v>20422</v>
      </c>
      <c r="C10" s="545">
        <f t="shared" si="0"/>
        <v>0.038721225002891484</v>
      </c>
      <c r="D10" s="546">
        <v>15358</v>
      </c>
      <c r="E10" s="547">
        <f t="shared" si="1"/>
        <v>0.3297304336502149</v>
      </c>
      <c r="F10" s="548">
        <v>111518</v>
      </c>
      <c r="G10" s="545">
        <f t="shared" si="2"/>
        <v>0.03572138994318493</v>
      </c>
      <c r="H10" s="546">
        <v>84802</v>
      </c>
      <c r="I10" s="547">
        <f t="shared" si="3"/>
        <v>0.3150397396287823</v>
      </c>
      <c r="J10" s="549"/>
    </row>
    <row r="11" spans="1:17" ht="16.5" customHeight="1">
      <c r="A11" s="543" t="s">
        <v>164</v>
      </c>
      <c r="B11" s="544">
        <v>18283</v>
      </c>
      <c r="C11" s="545">
        <f t="shared" si="0"/>
        <v>0.03466556442698389</v>
      </c>
      <c r="D11" s="546">
        <v>18151</v>
      </c>
      <c r="E11" s="547">
        <f t="shared" si="1"/>
        <v>0.007272326593576128</v>
      </c>
      <c r="F11" s="548">
        <v>92812</v>
      </c>
      <c r="G11" s="545">
        <f t="shared" si="2"/>
        <v>0.029729493385882814</v>
      </c>
      <c r="H11" s="546">
        <v>91176</v>
      </c>
      <c r="I11" s="547">
        <f t="shared" si="3"/>
        <v>0.017943318417127374</v>
      </c>
      <c r="J11" s="549"/>
      <c r="K11" s="550"/>
      <c r="L11" s="550"/>
      <c r="M11" s="550"/>
      <c r="N11" s="550"/>
      <c r="O11" s="550"/>
      <c r="P11" s="550"/>
      <c r="Q11" s="550"/>
    </row>
    <row r="12" spans="1:17" ht="16.5" customHeight="1">
      <c r="A12" s="543" t="s">
        <v>165</v>
      </c>
      <c r="B12" s="544">
        <v>15735</v>
      </c>
      <c r="C12" s="545">
        <f t="shared" si="0"/>
        <v>0.029834417560498358</v>
      </c>
      <c r="D12" s="546">
        <v>10028</v>
      </c>
      <c r="E12" s="547">
        <f aca="true" t="shared" si="4" ref="E12:E18">(B12/D12-1)</f>
        <v>0.5691065017949741</v>
      </c>
      <c r="F12" s="548">
        <v>82813</v>
      </c>
      <c r="G12" s="545">
        <f t="shared" si="2"/>
        <v>0.026526618710566666</v>
      </c>
      <c r="H12" s="546">
        <v>43326</v>
      </c>
      <c r="I12" s="547">
        <f aca="true" t="shared" si="5" ref="I12:I18">(F12/H12-1)</f>
        <v>0.9113926972256843</v>
      </c>
      <c r="J12" s="549"/>
      <c r="K12" s="550"/>
      <c r="L12" s="550"/>
      <c r="M12" s="550"/>
      <c r="N12" s="550"/>
      <c r="O12" s="550"/>
      <c r="P12" s="550"/>
      <c r="Q12" s="550"/>
    </row>
    <row r="13" spans="1:17" ht="16.5" customHeight="1">
      <c r="A13" s="543" t="s">
        <v>166</v>
      </c>
      <c r="B13" s="544">
        <v>14470</v>
      </c>
      <c r="C13" s="545">
        <f t="shared" si="0"/>
        <v>0.02743590861775731</v>
      </c>
      <c r="D13" s="546">
        <v>6905</v>
      </c>
      <c r="E13" s="547">
        <f t="shared" si="4"/>
        <v>1.0955829109341058</v>
      </c>
      <c r="F13" s="548">
        <v>77444</v>
      </c>
      <c r="G13" s="545">
        <f t="shared" si="2"/>
        <v>0.024806823317850158</v>
      </c>
      <c r="H13" s="546">
        <v>45238</v>
      </c>
      <c r="I13" s="547">
        <f t="shared" si="5"/>
        <v>0.7119236040496928</v>
      </c>
      <c r="J13" s="549"/>
      <c r="K13" s="550"/>
      <c r="L13" s="550"/>
      <c r="M13" s="550"/>
      <c r="N13" s="550"/>
      <c r="O13" s="550"/>
      <c r="P13" s="550"/>
      <c r="Q13" s="550"/>
    </row>
    <row r="14" spans="1:10" ht="16.5" customHeight="1">
      <c r="A14" s="543" t="s">
        <v>167</v>
      </c>
      <c r="B14" s="544">
        <v>9026</v>
      </c>
      <c r="C14" s="545">
        <f t="shared" si="0"/>
        <v>0.017113787918719935</v>
      </c>
      <c r="D14" s="546">
        <v>797</v>
      </c>
      <c r="E14" s="551" t="s">
        <v>151</v>
      </c>
      <c r="F14" s="548">
        <v>41334</v>
      </c>
      <c r="G14" s="545">
        <f t="shared" si="2"/>
        <v>0.01324008619157092</v>
      </c>
      <c r="H14" s="546">
        <v>4365</v>
      </c>
      <c r="I14" s="547">
        <f t="shared" si="5"/>
        <v>8.469415807560138</v>
      </c>
      <c r="J14" s="549"/>
    </row>
    <row r="15" spans="1:10" ht="16.5" customHeight="1">
      <c r="A15" s="543" t="s">
        <v>168</v>
      </c>
      <c r="B15" s="544">
        <v>8683</v>
      </c>
      <c r="C15" s="545">
        <f t="shared" si="0"/>
        <v>0.016463441225154574</v>
      </c>
      <c r="D15" s="546">
        <v>8800</v>
      </c>
      <c r="E15" s="547">
        <f t="shared" si="4"/>
        <v>-0.013295454545454555</v>
      </c>
      <c r="F15" s="548">
        <v>47195</v>
      </c>
      <c r="G15" s="545">
        <f t="shared" si="2"/>
        <v>0.015117478778032361</v>
      </c>
      <c r="H15" s="546">
        <v>49784</v>
      </c>
      <c r="I15" s="547">
        <f t="shared" si="5"/>
        <v>-0.0520046601317693</v>
      </c>
      <c r="J15" s="549"/>
    </row>
    <row r="16" spans="1:10" ht="16.5" customHeight="1">
      <c r="A16" s="543" t="s">
        <v>169</v>
      </c>
      <c r="B16" s="544">
        <v>8012</v>
      </c>
      <c r="C16" s="545">
        <f t="shared" si="0"/>
        <v>0.015191188655526714</v>
      </c>
      <c r="D16" s="546">
        <v>13859</v>
      </c>
      <c r="E16" s="547">
        <f t="shared" si="4"/>
        <v>-0.4218919113933184</v>
      </c>
      <c r="F16" s="548">
        <v>44277</v>
      </c>
      <c r="G16" s="545">
        <f t="shared" si="2"/>
        <v>0.01418278647854516</v>
      </c>
      <c r="H16" s="546">
        <v>68933</v>
      </c>
      <c r="I16" s="547">
        <f t="shared" si="5"/>
        <v>-0.35768064642478925</v>
      </c>
      <c r="J16" s="549"/>
    </row>
    <row r="17" spans="1:10" ht="16.5" customHeight="1">
      <c r="A17" s="543" t="s">
        <v>170</v>
      </c>
      <c r="B17" s="544">
        <v>6681</v>
      </c>
      <c r="C17" s="545">
        <f t="shared" si="0"/>
        <v>0.012667540115773087</v>
      </c>
      <c r="D17" s="546">
        <v>5702</v>
      </c>
      <c r="E17" s="547">
        <f t="shared" si="4"/>
        <v>0.1716941424061733</v>
      </c>
      <c r="F17" s="548">
        <v>33131</v>
      </c>
      <c r="G17" s="545">
        <f t="shared" si="2"/>
        <v>0.01061250533732366</v>
      </c>
      <c r="H17" s="546">
        <v>17310</v>
      </c>
      <c r="I17" s="547">
        <f t="shared" si="5"/>
        <v>0.9139803581744657</v>
      </c>
      <c r="J17" s="549"/>
    </row>
    <row r="18" spans="1:10" ht="16.5" customHeight="1">
      <c r="A18" s="543" t="s">
        <v>171</v>
      </c>
      <c r="B18" s="544">
        <v>5692</v>
      </c>
      <c r="C18" s="545">
        <f t="shared" si="0"/>
        <v>0.01079234221508463</v>
      </c>
      <c r="D18" s="546">
        <v>5610</v>
      </c>
      <c r="E18" s="547">
        <f t="shared" si="4"/>
        <v>0.01461675579322641</v>
      </c>
      <c r="F18" s="548">
        <v>32798</v>
      </c>
      <c r="G18" s="545">
        <f t="shared" si="2"/>
        <v>0.0105058389439963</v>
      </c>
      <c r="H18" s="546">
        <v>32890</v>
      </c>
      <c r="I18" s="547">
        <f t="shared" si="5"/>
        <v>-0.002797202797202747</v>
      </c>
      <c r="J18" s="549"/>
    </row>
    <row r="19" spans="1:10" ht="16.5" customHeight="1" thickBot="1">
      <c r="A19" s="543" t="s">
        <v>147</v>
      </c>
      <c r="B19" s="544">
        <v>47898</v>
      </c>
      <c r="C19" s="545">
        <f t="shared" si="0"/>
        <v>0.09081721845012714</v>
      </c>
      <c r="D19" s="546">
        <v>47168</v>
      </c>
      <c r="E19" s="547">
        <f aca="true" t="shared" si="6" ref="E19:E32">(B19/D19-1)</f>
        <v>0.01547659430122117</v>
      </c>
      <c r="F19" s="548">
        <v>257080</v>
      </c>
      <c r="G19" s="545">
        <f t="shared" si="2"/>
        <v>0.08234773692672019</v>
      </c>
      <c r="H19" s="546">
        <v>248991</v>
      </c>
      <c r="I19" s="547">
        <f aca="true" t="shared" si="7" ref="I19:I32">(F19/H19-1)</f>
        <v>0.032487118008281524</v>
      </c>
      <c r="J19" s="549"/>
    </row>
    <row r="20" spans="1:10" ht="16.5" customHeight="1">
      <c r="A20" s="552" t="s">
        <v>172</v>
      </c>
      <c r="B20" s="553">
        <f>SUM(B21:B32)</f>
        <v>116906</v>
      </c>
      <c r="C20" s="554">
        <f t="shared" si="0"/>
        <v>0.22166014739927684</v>
      </c>
      <c r="D20" s="555">
        <f>SUM(D21:D32)</f>
        <v>127640</v>
      </c>
      <c r="E20" s="556">
        <f t="shared" si="6"/>
        <v>-0.08409589470385459</v>
      </c>
      <c r="F20" s="553">
        <f>SUM(F21:F32)</f>
        <v>789306</v>
      </c>
      <c r="G20" s="557">
        <f t="shared" si="2"/>
        <v>0.2528301028577945</v>
      </c>
      <c r="H20" s="558">
        <f>SUM(H21:H32)</f>
        <v>824527</v>
      </c>
      <c r="I20" s="556">
        <f t="shared" si="7"/>
        <v>-0.04271661206970789</v>
      </c>
      <c r="J20" s="549"/>
    </row>
    <row r="21" spans="1:10" ht="16.5" customHeight="1">
      <c r="A21" s="559" t="s">
        <v>173</v>
      </c>
      <c r="B21" s="560">
        <v>20695</v>
      </c>
      <c r="C21" s="545">
        <f t="shared" si="0"/>
        <v>0.0392388478814435</v>
      </c>
      <c r="D21" s="561">
        <v>22755</v>
      </c>
      <c r="E21" s="547">
        <f t="shared" si="6"/>
        <v>-0.09052955394418805</v>
      </c>
      <c r="F21" s="562">
        <v>136515</v>
      </c>
      <c r="G21" s="545">
        <f t="shared" si="2"/>
        <v>0.04372841647172556</v>
      </c>
      <c r="H21" s="561">
        <v>143936</v>
      </c>
      <c r="I21" s="563">
        <f t="shared" si="7"/>
        <v>-0.05155763672743441</v>
      </c>
      <c r="J21" s="549"/>
    </row>
    <row r="22" spans="1:10" ht="16.5" customHeight="1">
      <c r="A22" s="559" t="s">
        <v>174</v>
      </c>
      <c r="B22" s="560">
        <v>17336</v>
      </c>
      <c r="C22" s="545">
        <f t="shared" si="0"/>
        <v>0.03287000081530343</v>
      </c>
      <c r="D22" s="561">
        <v>18203</v>
      </c>
      <c r="E22" s="547">
        <f>(B22/D22-1)</f>
        <v>-0.04762951161896389</v>
      </c>
      <c r="F22" s="562">
        <v>134260</v>
      </c>
      <c r="G22" s="545">
        <f t="shared" si="2"/>
        <v>0.043006096000394636</v>
      </c>
      <c r="H22" s="561">
        <v>135166</v>
      </c>
      <c r="I22" s="563">
        <f>(F22/H22-1)</f>
        <v>-0.00670286906470563</v>
      </c>
      <c r="J22" s="549"/>
    </row>
    <row r="23" spans="1:10" ht="16.5" customHeight="1">
      <c r="A23" s="559" t="s">
        <v>175</v>
      </c>
      <c r="B23" s="560">
        <v>11906</v>
      </c>
      <c r="C23" s="545">
        <f t="shared" si="0"/>
        <v>0.02257442487926873</v>
      </c>
      <c r="D23" s="561">
        <v>14552</v>
      </c>
      <c r="E23" s="547">
        <f>(B23/D23-1)</f>
        <v>-0.18183067619571192</v>
      </c>
      <c r="F23" s="562">
        <v>78818</v>
      </c>
      <c r="G23" s="545">
        <f t="shared" si="2"/>
        <v>0.025246942310137823</v>
      </c>
      <c r="H23" s="561">
        <v>94350</v>
      </c>
      <c r="I23" s="563">
        <f>(F23/H23-1)</f>
        <v>-0.16462109167991523</v>
      </c>
      <c r="J23" s="549"/>
    </row>
    <row r="24" spans="1:10" ht="16.5" customHeight="1">
      <c r="A24" s="559" t="s">
        <v>176</v>
      </c>
      <c r="B24" s="560">
        <v>7586</v>
      </c>
      <c r="C24" s="545">
        <f t="shared" si="0"/>
        <v>0.014383469438445538</v>
      </c>
      <c r="D24" s="561">
        <v>10566</v>
      </c>
      <c r="E24" s="547">
        <f>(B24/D24-1)</f>
        <v>-0.2820367215597198</v>
      </c>
      <c r="F24" s="562">
        <v>51952</v>
      </c>
      <c r="G24" s="545">
        <f t="shared" si="2"/>
        <v>0.016641238637066156</v>
      </c>
      <c r="H24" s="561">
        <v>66494</v>
      </c>
      <c r="I24" s="563">
        <f>(F24/H24-1)</f>
        <v>-0.2186964237374801</v>
      </c>
      <c r="J24" s="549"/>
    </row>
    <row r="25" spans="1:10" ht="16.5" customHeight="1">
      <c r="A25" s="559" t="s">
        <v>177</v>
      </c>
      <c r="B25" s="560">
        <v>6712</v>
      </c>
      <c r="C25" s="545">
        <f t="shared" si="0"/>
        <v>0.012726317805278995</v>
      </c>
      <c r="D25" s="561">
        <v>8923</v>
      </c>
      <c r="E25" s="547">
        <f>(B25/D25-1)</f>
        <v>-0.2477866188501625</v>
      </c>
      <c r="F25" s="562">
        <v>41886</v>
      </c>
      <c r="G25" s="545">
        <f t="shared" si="2"/>
        <v>0.013416902555284743</v>
      </c>
      <c r="H25" s="561">
        <v>50418</v>
      </c>
      <c r="I25" s="563">
        <f>(F25/H25-1)</f>
        <v>-0.16922527668689757</v>
      </c>
      <c r="J25" s="549"/>
    </row>
    <row r="26" spans="1:10" ht="16.5" customHeight="1">
      <c r="A26" s="559" t="s">
        <v>178</v>
      </c>
      <c r="B26" s="560">
        <v>5411</v>
      </c>
      <c r="C26" s="545">
        <f t="shared" si="0"/>
        <v>0.010259550900531085</v>
      </c>
      <c r="D26" s="561">
        <v>6860</v>
      </c>
      <c r="E26" s="547">
        <f>(B26/D26-1)</f>
        <v>-0.21122448979591835</v>
      </c>
      <c r="F26" s="562">
        <v>42301</v>
      </c>
      <c r="G26" s="545">
        <f t="shared" si="2"/>
        <v>0.013549835147569592</v>
      </c>
      <c r="H26" s="561">
        <v>45909</v>
      </c>
      <c r="I26" s="563">
        <f>(F26/H26-1)</f>
        <v>-0.07859025463416758</v>
      </c>
      <c r="J26" s="549"/>
    </row>
    <row r="27" spans="1:10" ht="16.5" customHeight="1">
      <c r="A27" s="559" t="s">
        <v>179</v>
      </c>
      <c r="B27" s="560">
        <v>4104</v>
      </c>
      <c r="C27" s="545">
        <f t="shared" si="0"/>
        <v>0.007781407668782031</v>
      </c>
      <c r="D27" s="561">
        <v>3707</v>
      </c>
      <c r="E27" s="547">
        <f t="shared" si="6"/>
        <v>0.1070946857297006</v>
      </c>
      <c r="F27" s="562">
        <v>26421</v>
      </c>
      <c r="G27" s="545">
        <f t="shared" si="2"/>
        <v>0.008463161495802373</v>
      </c>
      <c r="H27" s="561">
        <v>13082</v>
      </c>
      <c r="I27" s="563">
        <f t="shared" si="7"/>
        <v>1.0196453141721449</v>
      </c>
      <c r="J27" s="549"/>
    </row>
    <row r="28" spans="1:10" ht="16.5" customHeight="1">
      <c r="A28" s="559" t="s">
        <v>180</v>
      </c>
      <c r="B28" s="560">
        <v>3909</v>
      </c>
      <c r="C28" s="545">
        <f t="shared" si="0"/>
        <v>0.007411677041244873</v>
      </c>
      <c r="D28" s="561">
        <v>2748</v>
      </c>
      <c r="E28" s="547">
        <f>(B28/D28-1)</f>
        <v>0.42248908296943233</v>
      </c>
      <c r="F28" s="562">
        <v>20345</v>
      </c>
      <c r="G28" s="545">
        <f t="shared" si="2"/>
        <v>0.006516900216952397</v>
      </c>
      <c r="H28" s="561">
        <v>15100</v>
      </c>
      <c r="I28" s="563">
        <f>(F28/H28-1)</f>
        <v>0.34735099337748343</v>
      </c>
      <c r="J28" s="549"/>
    </row>
    <row r="29" spans="1:10" ht="16.5" customHeight="1">
      <c r="A29" s="559" t="s">
        <v>181</v>
      </c>
      <c r="B29" s="560">
        <v>3141</v>
      </c>
      <c r="C29" s="545">
        <f t="shared" si="0"/>
        <v>0.005955507185098528</v>
      </c>
      <c r="D29" s="561">
        <v>3225</v>
      </c>
      <c r="E29" s="547">
        <f>(B29/D29-1)</f>
        <v>-0.026046511627906943</v>
      </c>
      <c r="F29" s="562">
        <v>21003</v>
      </c>
      <c r="G29" s="545">
        <f t="shared" si="2"/>
        <v>0.006727670447611266</v>
      </c>
      <c r="H29" s="561">
        <v>21567</v>
      </c>
      <c r="I29" s="563">
        <f>(F29/H29-1)</f>
        <v>-0.026151064125747636</v>
      </c>
      <c r="J29" s="549"/>
    </row>
    <row r="30" spans="1:10" ht="16.5" customHeight="1">
      <c r="A30" s="559" t="s">
        <v>182</v>
      </c>
      <c r="B30" s="560">
        <v>3075</v>
      </c>
      <c r="C30" s="545">
        <f t="shared" si="0"/>
        <v>0.005830367588085952</v>
      </c>
      <c r="D30" s="561">
        <v>3590</v>
      </c>
      <c r="E30" s="547">
        <f t="shared" si="6"/>
        <v>-0.14345403899721454</v>
      </c>
      <c r="F30" s="562">
        <v>21185</v>
      </c>
      <c r="G30" s="545">
        <f t="shared" si="2"/>
        <v>0.0067859685965169095</v>
      </c>
      <c r="H30" s="561">
        <v>18661</v>
      </c>
      <c r="I30" s="563">
        <f t="shared" si="7"/>
        <v>0.13525534537270234</v>
      </c>
      <c r="J30" s="549"/>
    </row>
    <row r="31" spans="1:10" ht="16.5" customHeight="1">
      <c r="A31" s="559" t="s">
        <v>183</v>
      </c>
      <c r="B31" s="560">
        <v>1439</v>
      </c>
      <c r="C31" s="545">
        <f t="shared" si="0"/>
        <v>0.0027284224257742066</v>
      </c>
      <c r="D31" s="561">
        <v>1579</v>
      </c>
      <c r="E31" s="547">
        <f t="shared" si="6"/>
        <v>-0.08866371120962635</v>
      </c>
      <c r="F31" s="562">
        <v>8572</v>
      </c>
      <c r="G31" s="545">
        <f t="shared" si="2"/>
        <v>0.002745778749555957</v>
      </c>
      <c r="H31" s="561">
        <v>9556</v>
      </c>
      <c r="I31" s="563">
        <f t="shared" si="7"/>
        <v>-0.1029719547928003</v>
      </c>
      <c r="J31" s="549"/>
    </row>
    <row r="32" spans="1:10" ht="16.5" customHeight="1" thickBot="1">
      <c r="A32" s="559" t="s">
        <v>147</v>
      </c>
      <c r="B32" s="560">
        <v>31592</v>
      </c>
      <c r="C32" s="545">
        <f t="shared" si="0"/>
        <v>0.05990015377001996</v>
      </c>
      <c r="D32" s="561">
        <v>30932</v>
      </c>
      <c r="E32" s="547">
        <f t="shared" si="6"/>
        <v>0.021337126600284417</v>
      </c>
      <c r="F32" s="562">
        <v>206048</v>
      </c>
      <c r="G32" s="545">
        <f t="shared" si="2"/>
        <v>0.06600119222917707</v>
      </c>
      <c r="H32" s="561">
        <v>210288</v>
      </c>
      <c r="I32" s="563">
        <f t="shared" si="7"/>
        <v>-0.020162824317127015</v>
      </c>
      <c r="J32" s="549"/>
    </row>
    <row r="33" spans="1:10" ht="16.5" customHeight="1">
      <c r="A33" s="552" t="s">
        <v>184</v>
      </c>
      <c r="B33" s="553">
        <f>SUM(B34:B40)</f>
        <v>75868</v>
      </c>
      <c r="C33" s="557">
        <f t="shared" si="0"/>
        <v>0.14384986282045692</v>
      </c>
      <c r="D33" s="564">
        <f>SUM(D34:D40)</f>
        <v>66173</v>
      </c>
      <c r="E33" s="556">
        <f aca="true" t="shared" si="8" ref="E33:E49">(B33/D33-1)</f>
        <v>0.1465099058528403</v>
      </c>
      <c r="F33" s="558">
        <f>SUM(F34:F40)</f>
        <v>452251</v>
      </c>
      <c r="G33" s="557">
        <f t="shared" si="2"/>
        <v>0.1448648139600363</v>
      </c>
      <c r="H33" s="564">
        <f>SUM(H34:H40)</f>
        <v>422546</v>
      </c>
      <c r="I33" s="556">
        <f aca="true" t="shared" si="9" ref="I33:I49">(F33/H33-1)</f>
        <v>0.0703000383390211</v>
      </c>
      <c r="J33" s="549"/>
    </row>
    <row r="34" spans="1:10" ht="16.5" customHeight="1">
      <c r="A34" s="543" t="s">
        <v>185</v>
      </c>
      <c r="B34" s="544">
        <v>39854</v>
      </c>
      <c r="C34" s="545">
        <f t="shared" si="0"/>
        <v>0.07556535605059432</v>
      </c>
      <c r="D34" s="546">
        <v>35658</v>
      </c>
      <c r="E34" s="547">
        <f t="shared" si="8"/>
        <v>0.11767345336249924</v>
      </c>
      <c r="F34" s="548">
        <v>217405</v>
      </c>
      <c r="G34" s="545">
        <f t="shared" si="2"/>
        <v>0.06963906078478918</v>
      </c>
      <c r="H34" s="546">
        <v>207777</v>
      </c>
      <c r="I34" s="547">
        <f t="shared" si="9"/>
        <v>0.04633814137272174</v>
      </c>
      <c r="J34" s="549"/>
    </row>
    <row r="35" spans="1:10" ht="16.5" customHeight="1">
      <c r="A35" s="543" t="s">
        <v>186</v>
      </c>
      <c r="B35" s="544">
        <v>15222</v>
      </c>
      <c r="C35" s="545">
        <f t="shared" si="0"/>
        <v>0.028861741601900606</v>
      </c>
      <c r="D35" s="546">
        <v>15373</v>
      </c>
      <c r="E35" s="547">
        <f aca="true" t="shared" si="10" ref="E35:E40">(B35/D35-1)</f>
        <v>-0.009822415924022665</v>
      </c>
      <c r="F35" s="548">
        <v>95499</v>
      </c>
      <c r="G35" s="545">
        <f t="shared" si="2"/>
        <v>0.030590191880989773</v>
      </c>
      <c r="H35" s="546">
        <v>101645</v>
      </c>
      <c r="I35" s="547">
        <f aca="true" t="shared" si="11" ref="I35:I40">(F35/H35-1)</f>
        <v>-0.06046534507354029</v>
      </c>
      <c r="J35" s="549"/>
    </row>
    <row r="36" spans="1:10" ht="16.5" customHeight="1">
      <c r="A36" s="543" t="s">
        <v>187</v>
      </c>
      <c r="B36" s="544">
        <v>7033</v>
      </c>
      <c r="C36" s="545">
        <f t="shared" si="0"/>
        <v>0.013334951299840163</v>
      </c>
      <c r="D36" s="546">
        <v>5054</v>
      </c>
      <c r="E36" s="547">
        <f t="shared" si="10"/>
        <v>0.39157103284527106</v>
      </c>
      <c r="F36" s="548">
        <v>46221</v>
      </c>
      <c r="G36" s="545">
        <f t="shared" si="2"/>
        <v>0.01480548758553732</v>
      </c>
      <c r="H36" s="546">
        <v>38099</v>
      </c>
      <c r="I36" s="547">
        <f t="shared" si="11"/>
        <v>0.21318144833197716</v>
      </c>
      <c r="J36" s="549"/>
    </row>
    <row r="37" spans="1:10" ht="16.5" customHeight="1">
      <c r="A37" s="543" t="s">
        <v>188</v>
      </c>
      <c r="B37" s="544">
        <v>2864</v>
      </c>
      <c r="C37" s="545">
        <f t="shared" si="0"/>
        <v>0.005430300088545745</v>
      </c>
      <c r="D37" s="546">
        <v>1609</v>
      </c>
      <c r="E37" s="547">
        <f t="shared" si="10"/>
        <v>0.7799875699192045</v>
      </c>
      <c r="F37" s="548">
        <v>14854</v>
      </c>
      <c r="G37" s="545">
        <f t="shared" si="2"/>
        <v>0.004758025845299135</v>
      </c>
      <c r="H37" s="546">
        <v>9481</v>
      </c>
      <c r="I37" s="547">
        <f t="shared" si="11"/>
        <v>0.5667123721126464</v>
      </c>
      <c r="J37" s="549"/>
    </row>
    <row r="38" spans="1:10" ht="16.5" customHeight="1">
      <c r="A38" s="543" t="s">
        <v>189</v>
      </c>
      <c r="B38" s="544">
        <v>2689</v>
      </c>
      <c r="C38" s="545">
        <f t="shared" si="0"/>
        <v>0.005098490551012399</v>
      </c>
      <c r="D38" s="546">
        <v>1613</v>
      </c>
      <c r="E38" s="547">
        <f t="shared" si="10"/>
        <v>0.667079975201488</v>
      </c>
      <c r="F38" s="548">
        <v>15192</v>
      </c>
      <c r="G38" s="545">
        <f t="shared" si="2"/>
        <v>0.0048662938361239035</v>
      </c>
      <c r="H38" s="546">
        <v>10818</v>
      </c>
      <c r="I38" s="547">
        <f t="shared" si="11"/>
        <v>0.4043261231281199</v>
      </c>
      <c r="J38" s="549"/>
    </row>
    <row r="39" spans="1:10" ht="16.5" customHeight="1">
      <c r="A39" s="543" t="s">
        <v>190</v>
      </c>
      <c r="B39" s="544">
        <v>635</v>
      </c>
      <c r="C39" s="545">
        <f t="shared" si="0"/>
        <v>0.0012039946076210014</v>
      </c>
      <c r="D39" s="546">
        <v>531</v>
      </c>
      <c r="E39" s="547">
        <f t="shared" si="10"/>
        <v>0.19585687382297556</v>
      </c>
      <c r="F39" s="548">
        <v>5520</v>
      </c>
      <c r="G39" s="545">
        <f t="shared" si="2"/>
        <v>0.001768163637138227</v>
      </c>
      <c r="H39" s="546">
        <v>3444</v>
      </c>
      <c r="I39" s="547">
        <f t="shared" si="11"/>
        <v>0.602787456445993</v>
      </c>
      <c r="J39" s="549"/>
    </row>
    <row r="40" spans="1:10" ht="16.5" customHeight="1" thickBot="1">
      <c r="A40" s="543" t="s">
        <v>147</v>
      </c>
      <c r="B40" s="544">
        <v>7571</v>
      </c>
      <c r="C40" s="545">
        <f t="shared" si="0"/>
        <v>0.01435502862094268</v>
      </c>
      <c r="D40" s="546">
        <v>6335</v>
      </c>
      <c r="E40" s="547">
        <f t="shared" si="10"/>
        <v>0.19510655090765594</v>
      </c>
      <c r="F40" s="548">
        <v>57560</v>
      </c>
      <c r="G40" s="545">
        <f t="shared" si="2"/>
        <v>0.01843759039015876</v>
      </c>
      <c r="H40" s="546">
        <v>51282</v>
      </c>
      <c r="I40" s="547">
        <f t="shared" si="11"/>
        <v>0.12242112242112246</v>
      </c>
      <c r="J40" s="549"/>
    </row>
    <row r="41" spans="1:10" ht="16.5" customHeight="1">
      <c r="A41" s="552" t="s">
        <v>191</v>
      </c>
      <c r="B41" s="553">
        <f>SUM(B42:B49)</f>
        <v>97537</v>
      </c>
      <c r="C41" s="557">
        <f t="shared" si="0"/>
        <v>0.18493546778508602</v>
      </c>
      <c r="D41" s="564">
        <f>SUM(D42:D49)</f>
        <v>102744</v>
      </c>
      <c r="E41" s="556">
        <f t="shared" si="8"/>
        <v>-0.05067935840535698</v>
      </c>
      <c r="F41" s="558">
        <f>SUM(F42:F49)</f>
        <v>605917</v>
      </c>
      <c r="G41" s="557">
        <f t="shared" si="2"/>
        <v>0.19408703016737014</v>
      </c>
      <c r="H41" s="564">
        <f>SUM(H42:H49)</f>
        <v>606916</v>
      </c>
      <c r="I41" s="556">
        <f t="shared" si="9"/>
        <v>-0.0016460267977775889</v>
      </c>
      <c r="J41" s="549"/>
    </row>
    <row r="42" spans="1:10" ht="16.5" customHeight="1">
      <c r="A42" s="543" t="s">
        <v>192</v>
      </c>
      <c r="B42" s="544">
        <v>25324</v>
      </c>
      <c r="C42" s="545">
        <f t="shared" si="0"/>
        <v>0.048015684162825575</v>
      </c>
      <c r="D42" s="546">
        <v>26316</v>
      </c>
      <c r="E42" s="547">
        <f t="shared" si="8"/>
        <v>-0.03769569843441256</v>
      </c>
      <c r="F42" s="548">
        <v>154135</v>
      </c>
      <c r="G42" s="545">
        <f t="shared" si="2"/>
        <v>0.049372446052590696</v>
      </c>
      <c r="H42" s="546">
        <v>166997</v>
      </c>
      <c r="I42" s="547">
        <f t="shared" si="9"/>
        <v>-0.07701934765295182</v>
      </c>
      <c r="J42" s="549"/>
    </row>
    <row r="43" spans="1:10" ht="16.5" customHeight="1">
      <c r="A43" s="543" t="s">
        <v>193</v>
      </c>
      <c r="B43" s="544">
        <v>13491</v>
      </c>
      <c r="C43" s="545">
        <f t="shared" si="0"/>
        <v>0.025579671262070756</v>
      </c>
      <c r="D43" s="546">
        <v>9642</v>
      </c>
      <c r="E43" s="547">
        <f t="shared" si="8"/>
        <v>0.39919103920348475</v>
      </c>
      <c r="F43" s="548">
        <v>70970</v>
      </c>
      <c r="G43" s="545">
        <f t="shared" si="2"/>
        <v>0.022733074878206517</v>
      </c>
      <c r="H43" s="546">
        <v>50555</v>
      </c>
      <c r="I43" s="547">
        <f t="shared" si="9"/>
        <v>0.40381762436949864</v>
      </c>
      <c r="J43" s="549"/>
    </row>
    <row r="44" spans="1:10" ht="16.5" customHeight="1">
      <c r="A44" s="543" t="s">
        <v>194</v>
      </c>
      <c r="B44" s="544">
        <v>12366</v>
      </c>
      <c r="C44" s="545">
        <f t="shared" si="0"/>
        <v>0.023446609949356385</v>
      </c>
      <c r="D44" s="546">
        <v>17241</v>
      </c>
      <c r="E44" s="547">
        <f>(B44/D44-1)</f>
        <v>-0.282756220636854</v>
      </c>
      <c r="F44" s="548">
        <v>75447</v>
      </c>
      <c r="G44" s="545">
        <f t="shared" si="2"/>
        <v>0.024167145277385477</v>
      </c>
      <c r="H44" s="546">
        <v>97658</v>
      </c>
      <c r="I44" s="547">
        <f>(F44/H44-1)</f>
        <v>-0.22743656433676707</v>
      </c>
      <c r="J44" s="549"/>
    </row>
    <row r="45" spans="1:10" ht="16.5" customHeight="1">
      <c r="A45" s="543" t="s">
        <v>195</v>
      </c>
      <c r="B45" s="544">
        <v>11890</v>
      </c>
      <c r="C45" s="545">
        <f t="shared" si="0"/>
        <v>0.02254408800726568</v>
      </c>
      <c r="D45" s="546">
        <v>14890</v>
      </c>
      <c r="E45" s="547">
        <f t="shared" si="8"/>
        <v>-0.20147750167897915</v>
      </c>
      <c r="F45" s="548">
        <v>86111</v>
      </c>
      <c r="G45" s="545">
        <f t="shared" si="2"/>
        <v>0.02758303241985686</v>
      </c>
      <c r="H45" s="546">
        <v>69737</v>
      </c>
      <c r="I45" s="547">
        <f t="shared" si="9"/>
        <v>0.2347964495174728</v>
      </c>
      <c r="J45" s="549"/>
    </row>
    <row r="46" spans="1:10" ht="16.5" customHeight="1">
      <c r="A46" s="543" t="s">
        <v>196</v>
      </c>
      <c r="B46" s="544">
        <v>5190</v>
      </c>
      <c r="C46" s="545">
        <f t="shared" si="0"/>
        <v>0.009840522855988973</v>
      </c>
      <c r="D46" s="546">
        <v>4576</v>
      </c>
      <c r="E46" s="547">
        <f>(B46/D46-1)</f>
        <v>0.13417832167832167</v>
      </c>
      <c r="F46" s="548">
        <v>31689</v>
      </c>
      <c r="G46" s="545">
        <f t="shared" si="2"/>
        <v>0.010150604619071246</v>
      </c>
      <c r="H46" s="546">
        <v>34277</v>
      </c>
      <c r="I46" s="547">
        <f>(F46/H46-1)</f>
        <v>-0.07550252355807097</v>
      </c>
      <c r="J46" s="549"/>
    </row>
    <row r="47" spans="1:10" ht="16.5" customHeight="1">
      <c r="A47" s="543" t="s">
        <v>197</v>
      </c>
      <c r="B47" s="544">
        <v>3392</v>
      </c>
      <c r="C47" s="545">
        <f t="shared" si="0"/>
        <v>0.006431416864646358</v>
      </c>
      <c r="D47" s="546">
        <v>3514</v>
      </c>
      <c r="E47" s="547">
        <f t="shared" si="8"/>
        <v>-0.03471826977803072</v>
      </c>
      <c r="F47" s="548">
        <v>21841</v>
      </c>
      <c r="G47" s="545">
        <f t="shared" si="2"/>
        <v>0.006996098188176815</v>
      </c>
      <c r="H47" s="546">
        <v>22155</v>
      </c>
      <c r="I47" s="547">
        <f t="shared" si="9"/>
        <v>-0.014172872940645398</v>
      </c>
      <c r="J47" s="549"/>
    </row>
    <row r="48" spans="1:10" ht="16.5" customHeight="1">
      <c r="A48" s="543" t="s">
        <v>198</v>
      </c>
      <c r="B48" s="544">
        <v>1950</v>
      </c>
      <c r="C48" s="545">
        <f t="shared" si="0"/>
        <v>0.0036973062753715793</v>
      </c>
      <c r="D48" s="546">
        <v>2702</v>
      </c>
      <c r="E48" s="547">
        <f t="shared" si="8"/>
        <v>-0.27831236121391567</v>
      </c>
      <c r="F48" s="548">
        <v>12692</v>
      </c>
      <c r="G48" s="545">
        <f t="shared" si="2"/>
        <v>0.004065495087419996</v>
      </c>
      <c r="H48" s="546">
        <v>10356</v>
      </c>
      <c r="I48" s="547">
        <f t="shared" si="9"/>
        <v>0.22556971803785242</v>
      </c>
      <c r="J48" s="549"/>
    </row>
    <row r="49" spans="1:10" ht="16.5" customHeight="1" thickBot="1">
      <c r="A49" s="543" t="s">
        <v>147</v>
      </c>
      <c r="B49" s="544">
        <v>23934</v>
      </c>
      <c r="C49" s="545">
        <f t="shared" si="0"/>
        <v>0.045380168407560706</v>
      </c>
      <c r="D49" s="546">
        <v>23863</v>
      </c>
      <c r="E49" s="547">
        <f t="shared" si="8"/>
        <v>0.0029753174370363844</v>
      </c>
      <c r="F49" s="548">
        <v>153032</v>
      </c>
      <c r="G49" s="545">
        <f t="shared" si="2"/>
        <v>0.04901913364466253</v>
      </c>
      <c r="H49" s="546">
        <v>155181</v>
      </c>
      <c r="I49" s="547">
        <f t="shared" si="9"/>
        <v>-0.013848344836030146</v>
      </c>
      <c r="J49" s="549"/>
    </row>
    <row r="50" spans="1:10" ht="16.5" customHeight="1">
      <c r="A50" s="552" t="s">
        <v>199</v>
      </c>
      <c r="B50" s="553">
        <f>SUM(B51:B56)</f>
        <v>12680</v>
      </c>
      <c r="C50" s="557">
        <f aca="true" t="shared" si="12" ref="C50:C57">(B50/$B$6)</f>
        <v>0.024041971062416217</v>
      </c>
      <c r="D50" s="564">
        <f>SUM(D51:D56)</f>
        <v>12241</v>
      </c>
      <c r="E50" s="556">
        <f aca="true" t="shared" si="13" ref="E50:E57">(B50/D50-1)</f>
        <v>0.0358630830814477</v>
      </c>
      <c r="F50" s="558">
        <f>SUM(F51:F56)</f>
        <v>70813</v>
      </c>
      <c r="G50" s="557">
        <f aca="true" t="shared" si="14" ref="G50:G57">(F50/$F$6)</f>
        <v>0.02268278471678791</v>
      </c>
      <c r="H50" s="564">
        <f>SUM(H51:H56)</f>
        <v>70864</v>
      </c>
      <c r="I50" s="556">
        <f aca="true" t="shared" si="15" ref="I50:I57">(F50/H50-1)</f>
        <v>-0.0007196884172498974</v>
      </c>
      <c r="J50" s="549"/>
    </row>
    <row r="51" spans="1:10" ht="16.5" customHeight="1">
      <c r="A51" s="543" t="s">
        <v>200</v>
      </c>
      <c r="B51" s="544">
        <v>2444</v>
      </c>
      <c r="C51" s="545">
        <f t="shared" si="12"/>
        <v>0.004633957198465713</v>
      </c>
      <c r="D51" s="546">
        <v>2219</v>
      </c>
      <c r="E51" s="547">
        <f t="shared" si="13"/>
        <v>0.10139702568724651</v>
      </c>
      <c r="F51" s="548">
        <v>14125</v>
      </c>
      <c r="G51" s="545">
        <f t="shared" si="14"/>
        <v>0.004524512930177076</v>
      </c>
      <c r="H51" s="546">
        <v>12773</v>
      </c>
      <c r="I51" s="547">
        <f t="shared" si="15"/>
        <v>0.10584827370234096</v>
      </c>
      <c r="J51" s="549"/>
    </row>
    <row r="52" spans="1:10" ht="16.5" customHeight="1">
      <c r="A52" s="543" t="s">
        <v>201</v>
      </c>
      <c r="B52" s="544">
        <v>2344</v>
      </c>
      <c r="C52" s="545">
        <f t="shared" si="12"/>
        <v>0.004444351748446657</v>
      </c>
      <c r="D52" s="546">
        <v>2677</v>
      </c>
      <c r="E52" s="547">
        <f>(B52/D52-1)</f>
        <v>-0.12439297721329845</v>
      </c>
      <c r="F52" s="548">
        <v>13879</v>
      </c>
      <c r="G52" s="545">
        <f t="shared" si="14"/>
        <v>0.004445714333304611</v>
      </c>
      <c r="H52" s="546">
        <v>16073</v>
      </c>
      <c r="I52" s="547">
        <f>(F52/H52-1)</f>
        <v>-0.13650220867292973</v>
      </c>
      <c r="J52" s="549"/>
    </row>
    <row r="53" spans="1:10" ht="16.5" customHeight="1">
      <c r="A53" s="543" t="s">
        <v>202</v>
      </c>
      <c r="B53" s="544">
        <v>1986</v>
      </c>
      <c r="C53" s="545">
        <f t="shared" si="12"/>
        <v>0.0037655642373784393</v>
      </c>
      <c r="D53" s="546">
        <v>1594</v>
      </c>
      <c r="E53" s="547">
        <f>(B53/D53-1)</f>
        <v>0.24592220828105393</v>
      </c>
      <c r="F53" s="548">
        <v>10673</v>
      </c>
      <c r="G53" s="545">
        <f t="shared" si="14"/>
        <v>0.003418770017966721</v>
      </c>
      <c r="H53" s="546">
        <v>10194</v>
      </c>
      <c r="I53" s="547">
        <f>(F53/H53-1)</f>
        <v>0.046988424563468634</v>
      </c>
      <c r="J53" s="549"/>
    </row>
    <row r="54" spans="1:10" ht="16.5" customHeight="1">
      <c r="A54" s="543" t="s">
        <v>203</v>
      </c>
      <c r="B54" s="544">
        <v>903</v>
      </c>
      <c r="C54" s="545">
        <f t="shared" si="12"/>
        <v>0.0017121372136720697</v>
      </c>
      <c r="D54" s="546">
        <v>845</v>
      </c>
      <c r="E54" s="547">
        <f t="shared" si="13"/>
        <v>0.06863905325443787</v>
      </c>
      <c r="F54" s="548">
        <v>4653</v>
      </c>
      <c r="G54" s="545">
        <f t="shared" si="14"/>
        <v>0.0014904466310877121</v>
      </c>
      <c r="H54" s="546">
        <v>4513</v>
      </c>
      <c r="I54" s="547">
        <f t="shared" si="15"/>
        <v>0.031021493463328165</v>
      </c>
      <c r="J54" s="549"/>
    </row>
    <row r="55" spans="1:10" ht="16.5" customHeight="1">
      <c r="A55" s="543" t="s">
        <v>204</v>
      </c>
      <c r="B55" s="544">
        <v>771</v>
      </c>
      <c r="C55" s="545">
        <f>(B55/$B$6)</f>
        <v>0.0014618580196469168</v>
      </c>
      <c r="D55" s="546">
        <v>654</v>
      </c>
      <c r="E55" s="547">
        <f>(B55/D55-1)</f>
        <v>0.17889908256880727</v>
      </c>
      <c r="F55" s="548">
        <v>3589</v>
      </c>
      <c r="G55" s="545">
        <f>(F55/$F$6)</f>
        <v>0.0011496266836393291</v>
      </c>
      <c r="H55" s="546">
        <v>3742</v>
      </c>
      <c r="I55" s="547">
        <f>(F55/H55-1)</f>
        <v>-0.04088722608230888</v>
      </c>
      <c r="J55" s="549"/>
    </row>
    <row r="56" spans="1:10" ht="16.5" customHeight="1" thickBot="1">
      <c r="A56" s="543" t="s">
        <v>147</v>
      </c>
      <c r="B56" s="544">
        <v>4232</v>
      </c>
      <c r="C56" s="545">
        <f t="shared" si="12"/>
        <v>0.008024102644806422</v>
      </c>
      <c r="D56" s="546">
        <v>4252</v>
      </c>
      <c r="E56" s="547">
        <f t="shared" si="13"/>
        <v>-0.00470366886171214</v>
      </c>
      <c r="F56" s="548">
        <v>23894</v>
      </c>
      <c r="G56" s="545">
        <f t="shared" si="14"/>
        <v>0.007653714120612463</v>
      </c>
      <c r="H56" s="546">
        <v>23569</v>
      </c>
      <c r="I56" s="547">
        <f t="shared" si="15"/>
        <v>0.013789299503585317</v>
      </c>
      <c r="J56" s="549"/>
    </row>
    <row r="57" spans="1:10" ht="16.5" customHeight="1" thickBot="1">
      <c r="A57" s="565" t="s">
        <v>205</v>
      </c>
      <c r="B57" s="566">
        <v>1192</v>
      </c>
      <c r="C57" s="567">
        <f t="shared" si="12"/>
        <v>0.0022600969642271396</v>
      </c>
      <c r="D57" s="568">
        <v>851</v>
      </c>
      <c r="E57" s="569">
        <f t="shared" si="13"/>
        <v>0.40070505287896596</v>
      </c>
      <c r="F57" s="566">
        <v>6766</v>
      </c>
      <c r="G57" s="567">
        <f t="shared" si="14"/>
        <v>0.0021672817334922544</v>
      </c>
      <c r="H57" s="568">
        <v>4231</v>
      </c>
      <c r="I57" s="569">
        <f t="shared" si="15"/>
        <v>0.5991491373197826</v>
      </c>
      <c r="J57" s="549"/>
    </row>
    <row r="58" ht="14.25">
      <c r="A58" s="227" t="s">
        <v>206</v>
      </c>
    </row>
    <row r="59" ht="14.25">
      <c r="A59" s="227"/>
    </row>
  </sheetData>
  <sheetProtection/>
  <mergeCells count="5">
    <mergeCell ref="H1:I1"/>
    <mergeCell ref="B4:E4"/>
    <mergeCell ref="F4:I4"/>
    <mergeCell ref="A4:A5"/>
    <mergeCell ref="A3:I3"/>
  </mergeCells>
  <conditionalFormatting sqref="I58:I65536 E58:E65536 E3:E5 I3:I5 G1:G65536 C1:C65536">
    <cfRule type="cellIs" priority="1" dxfId="0" operator="lessThan" stopIfTrue="1">
      <formula>0</formula>
    </cfRule>
  </conditionalFormatting>
  <conditionalFormatting sqref="I6:I57 E6:E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1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0.7109375" style="570" customWidth="1"/>
    <col min="2" max="4" width="9.7109375" style="570" bestFit="1" customWidth="1"/>
    <col min="5" max="5" width="10.7109375" style="570" bestFit="1" customWidth="1"/>
    <col min="6" max="8" width="9.7109375" style="570" bestFit="1" customWidth="1"/>
    <col min="9" max="9" width="9.421875" style="570" bestFit="1" customWidth="1"/>
    <col min="10" max="11" width="11.140625" style="570" customWidth="1"/>
    <col min="12" max="12" width="11.421875" style="570" customWidth="1"/>
    <col min="13" max="13" width="10.7109375" style="570" bestFit="1" customWidth="1"/>
    <col min="14" max="14" width="10.8515625" style="570" customWidth="1"/>
    <col min="15" max="15" width="11.00390625" style="570" customWidth="1"/>
    <col min="16" max="16" width="11.28125" style="570" customWidth="1"/>
    <col min="17" max="17" width="9.421875" style="570" bestFit="1" customWidth="1"/>
    <col min="18" max="16384" width="9.140625" style="570" customWidth="1"/>
  </cols>
  <sheetData>
    <row r="1" spans="16:17" ht="18.75" thickBot="1">
      <c r="P1" s="571" t="s">
        <v>0</v>
      </c>
      <c r="Q1" s="572"/>
    </row>
    <row r="2" ht="8.25" customHeight="1" thickBot="1"/>
    <row r="3" spans="1:17" ht="30" customHeight="1" thickBot="1">
      <c r="A3" s="573" t="s">
        <v>207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5"/>
    </row>
    <row r="4" spans="1:17" s="580" customFormat="1" ht="15.75" customHeight="1" thickBot="1">
      <c r="A4" s="576" t="s">
        <v>208</v>
      </c>
      <c r="B4" s="577" t="s">
        <v>39</v>
      </c>
      <c r="C4" s="578"/>
      <c r="D4" s="578"/>
      <c r="E4" s="578"/>
      <c r="F4" s="578"/>
      <c r="G4" s="578"/>
      <c r="H4" s="578"/>
      <c r="I4" s="579"/>
      <c r="J4" s="577" t="s">
        <v>40</v>
      </c>
      <c r="K4" s="578"/>
      <c r="L4" s="578"/>
      <c r="M4" s="578"/>
      <c r="N4" s="578"/>
      <c r="O4" s="578"/>
      <c r="P4" s="578"/>
      <c r="Q4" s="579"/>
    </row>
    <row r="5" spans="1:17" s="586" customFormat="1" ht="26.25" customHeight="1">
      <c r="A5" s="581"/>
      <c r="B5" s="582" t="s">
        <v>41</v>
      </c>
      <c r="C5" s="583"/>
      <c r="D5" s="583"/>
      <c r="E5" s="584" t="s">
        <v>42</v>
      </c>
      <c r="F5" s="582" t="s">
        <v>43</v>
      </c>
      <c r="G5" s="583"/>
      <c r="H5" s="583"/>
      <c r="I5" s="585" t="s">
        <v>44</v>
      </c>
      <c r="J5" s="582" t="s">
        <v>209</v>
      </c>
      <c r="K5" s="583"/>
      <c r="L5" s="583"/>
      <c r="M5" s="584" t="s">
        <v>42</v>
      </c>
      <c r="N5" s="582" t="s">
        <v>210</v>
      </c>
      <c r="O5" s="583"/>
      <c r="P5" s="583"/>
      <c r="Q5" s="584" t="s">
        <v>44</v>
      </c>
    </row>
    <row r="6" spans="1:17" s="592" customFormat="1" ht="14.25" thickBot="1">
      <c r="A6" s="587"/>
      <c r="B6" s="588" t="s">
        <v>11</v>
      </c>
      <c r="C6" s="589" t="s">
        <v>12</v>
      </c>
      <c r="D6" s="589" t="s">
        <v>13</v>
      </c>
      <c r="E6" s="590"/>
      <c r="F6" s="588" t="s">
        <v>11</v>
      </c>
      <c r="G6" s="589" t="s">
        <v>12</v>
      </c>
      <c r="H6" s="589" t="s">
        <v>13</v>
      </c>
      <c r="I6" s="591"/>
      <c r="J6" s="588" t="s">
        <v>11</v>
      </c>
      <c r="K6" s="589" t="s">
        <v>12</v>
      </c>
      <c r="L6" s="589" t="s">
        <v>13</v>
      </c>
      <c r="M6" s="590"/>
      <c r="N6" s="588" t="s">
        <v>11</v>
      </c>
      <c r="O6" s="589" t="s">
        <v>12</v>
      </c>
      <c r="P6" s="589" t="s">
        <v>13</v>
      </c>
      <c r="Q6" s="590"/>
    </row>
    <row r="7" spans="1:17" s="599" customFormat="1" ht="18" customHeight="1" thickBot="1">
      <c r="A7" s="593" t="s">
        <v>4</v>
      </c>
      <c r="B7" s="594">
        <f>B8+B12+B21+B26+B35+B39</f>
        <v>245574</v>
      </c>
      <c r="C7" s="595">
        <f>C8+C12+C21+C26+C35+C39</f>
        <v>281837</v>
      </c>
      <c r="D7" s="596">
        <f aca="true" t="shared" si="0" ref="D7:D27">C7+B7</f>
        <v>527411</v>
      </c>
      <c r="E7" s="597">
        <f aca="true" t="shared" si="1" ref="E7:E39">D7/$D$7</f>
        <v>1</v>
      </c>
      <c r="F7" s="594">
        <f>F8+F12+F21+F26+F35+F39</f>
        <v>248945</v>
      </c>
      <c r="G7" s="595">
        <f>G8+G12+G21+G26+G35+G39</f>
        <v>267869</v>
      </c>
      <c r="H7" s="596">
        <f aca="true" t="shared" si="2" ref="H7:H22">G7+F7</f>
        <v>516814</v>
      </c>
      <c r="I7" s="598">
        <f>IF(ISERROR(D7/H7-1),"         /0",(D7/H7-1))</f>
        <v>0.020504475497954866</v>
      </c>
      <c r="J7" s="594">
        <f>J8+J12+J21+J26+J35+J39</f>
        <v>1579228</v>
      </c>
      <c r="K7" s="595">
        <f>K8+K12+K21+K26+K35+K39</f>
        <v>1542655</v>
      </c>
      <c r="L7" s="596">
        <f aca="true" t="shared" si="3" ref="L7:L22">K7+J7</f>
        <v>3121883</v>
      </c>
      <c r="M7" s="597">
        <f aca="true" t="shared" si="4" ref="M7:M39">L7/$L$7</f>
        <v>1</v>
      </c>
      <c r="N7" s="594">
        <f>N8+N12+N21+N26+N35+N39</f>
        <v>1560809</v>
      </c>
      <c r="O7" s="595">
        <f>O8+O12+O21+O26+O35+O39</f>
        <v>1468088</v>
      </c>
      <c r="P7" s="596">
        <f aca="true" t="shared" si="5" ref="P7:P22">O7+N7</f>
        <v>3028897</v>
      </c>
      <c r="Q7" s="598">
        <f aca="true" t="shared" si="6" ref="Q7:Q13">IF(ISERROR(L7/P7-1),"         /0",(L7/P7-1))</f>
        <v>0.03069962431868767</v>
      </c>
    </row>
    <row r="8" spans="1:17" s="605" customFormat="1" ht="18.75" customHeight="1">
      <c r="A8" s="600" t="s">
        <v>211</v>
      </c>
      <c r="B8" s="601">
        <f>SUM(B9:B11)</f>
        <v>103701</v>
      </c>
      <c r="C8" s="602">
        <f>SUM(C9:C11)</f>
        <v>119527</v>
      </c>
      <c r="D8" s="602">
        <f t="shared" si="0"/>
        <v>223228</v>
      </c>
      <c r="E8" s="603">
        <f t="shared" si="1"/>
        <v>0.4232524539685369</v>
      </c>
      <c r="F8" s="601">
        <f>SUM(F9:F11)</f>
        <v>96712</v>
      </c>
      <c r="G8" s="602">
        <f>SUM(G9:G11)</f>
        <v>110453</v>
      </c>
      <c r="H8" s="602">
        <f t="shared" si="2"/>
        <v>207165</v>
      </c>
      <c r="I8" s="604">
        <f aca="true" t="shared" si="7" ref="I8:I13">IF(ISERROR(D8/H8-1),"         /0",(D8/H8-1))</f>
        <v>0.0775372287789926</v>
      </c>
      <c r="J8" s="601">
        <f>SUM(J9:J11)</f>
        <v>594789</v>
      </c>
      <c r="K8" s="602">
        <f>SUM(K9:K11)</f>
        <v>602041</v>
      </c>
      <c r="L8" s="602">
        <f t="shared" si="3"/>
        <v>1196830</v>
      </c>
      <c r="M8" s="603">
        <f t="shared" si="4"/>
        <v>0.3833679865645189</v>
      </c>
      <c r="N8" s="601">
        <f>SUM(N9:N11)</f>
        <v>552196</v>
      </c>
      <c r="O8" s="602">
        <f>SUM(O9:O11)</f>
        <v>547617</v>
      </c>
      <c r="P8" s="602">
        <f t="shared" si="5"/>
        <v>1099813</v>
      </c>
      <c r="Q8" s="604">
        <f t="shared" si="6"/>
        <v>0.08821226881297095</v>
      </c>
    </row>
    <row r="9" spans="1:17" ht="18.75" customHeight="1">
      <c r="A9" s="606" t="s">
        <v>212</v>
      </c>
      <c r="B9" s="607">
        <v>99885</v>
      </c>
      <c r="C9" s="608">
        <v>116310</v>
      </c>
      <c r="D9" s="608">
        <f t="shared" si="0"/>
        <v>216195</v>
      </c>
      <c r="E9" s="609">
        <f t="shared" si="1"/>
        <v>0.4099175026686967</v>
      </c>
      <c r="F9" s="607">
        <v>92726</v>
      </c>
      <c r="G9" s="608">
        <v>107428</v>
      </c>
      <c r="H9" s="608">
        <f t="shared" si="2"/>
        <v>200154</v>
      </c>
      <c r="I9" s="610">
        <f t="shared" si="7"/>
        <v>0.0801432896669565</v>
      </c>
      <c r="J9" s="607">
        <v>570547</v>
      </c>
      <c r="K9" s="608">
        <v>585825</v>
      </c>
      <c r="L9" s="608">
        <f t="shared" si="3"/>
        <v>1156372</v>
      </c>
      <c r="M9" s="609">
        <f t="shared" si="4"/>
        <v>0.37040850025449384</v>
      </c>
      <c r="N9" s="608">
        <v>526647</v>
      </c>
      <c r="O9" s="608">
        <v>532433</v>
      </c>
      <c r="P9" s="608">
        <f t="shared" si="5"/>
        <v>1059080</v>
      </c>
      <c r="Q9" s="610">
        <f t="shared" si="6"/>
        <v>0.09186463723231486</v>
      </c>
    </row>
    <row r="10" spans="1:17" ht="18.75" customHeight="1">
      <c r="A10" s="606" t="s">
        <v>213</v>
      </c>
      <c r="B10" s="607">
        <v>3279</v>
      </c>
      <c r="C10" s="608">
        <v>2774</v>
      </c>
      <c r="D10" s="608">
        <f t="shared" si="0"/>
        <v>6053</v>
      </c>
      <c r="E10" s="609">
        <f t="shared" si="1"/>
        <v>0.01147681788965342</v>
      </c>
      <c r="F10" s="607">
        <v>3475</v>
      </c>
      <c r="G10" s="608">
        <v>2677</v>
      </c>
      <c r="H10" s="608">
        <f>G10+F10</f>
        <v>6152</v>
      </c>
      <c r="I10" s="610">
        <f t="shared" si="7"/>
        <v>-0.016092327698309483</v>
      </c>
      <c r="J10" s="607">
        <v>21238</v>
      </c>
      <c r="K10" s="608">
        <v>13896</v>
      </c>
      <c r="L10" s="608">
        <f>K10+J10</f>
        <v>35134</v>
      </c>
      <c r="M10" s="609">
        <f t="shared" si="4"/>
        <v>0.011254105294785231</v>
      </c>
      <c r="N10" s="608">
        <v>22217</v>
      </c>
      <c r="O10" s="608">
        <v>13418</v>
      </c>
      <c r="P10" s="608">
        <f>O10+N10</f>
        <v>35635</v>
      </c>
      <c r="Q10" s="610">
        <f t="shared" si="6"/>
        <v>-0.014059211449417686</v>
      </c>
    </row>
    <row r="11" spans="1:17" ht="18.75" customHeight="1" thickBot="1">
      <c r="A11" s="611" t="s">
        <v>214</v>
      </c>
      <c r="B11" s="612">
        <v>537</v>
      </c>
      <c r="C11" s="613">
        <v>443</v>
      </c>
      <c r="D11" s="613">
        <f t="shared" si="0"/>
        <v>980</v>
      </c>
      <c r="E11" s="614">
        <f t="shared" si="1"/>
        <v>0.0018581334101867423</v>
      </c>
      <c r="F11" s="612">
        <v>511</v>
      </c>
      <c r="G11" s="613">
        <v>348</v>
      </c>
      <c r="H11" s="613">
        <f t="shared" si="2"/>
        <v>859</v>
      </c>
      <c r="I11" s="615">
        <f t="shared" si="7"/>
        <v>0.14086146682188594</v>
      </c>
      <c r="J11" s="612">
        <v>3004</v>
      </c>
      <c r="K11" s="613">
        <v>2320</v>
      </c>
      <c r="L11" s="613">
        <f t="shared" si="3"/>
        <v>5324</v>
      </c>
      <c r="M11" s="614">
        <f t="shared" si="4"/>
        <v>0.0017053810152398408</v>
      </c>
      <c r="N11" s="613">
        <v>3332</v>
      </c>
      <c r="O11" s="613">
        <v>1766</v>
      </c>
      <c r="P11" s="613">
        <f t="shared" si="5"/>
        <v>5098</v>
      </c>
      <c r="Q11" s="615">
        <f t="shared" si="6"/>
        <v>0.04433111023930958</v>
      </c>
    </row>
    <row r="12" spans="1:17" s="605" customFormat="1" ht="18.75" customHeight="1">
      <c r="A12" s="600" t="s">
        <v>172</v>
      </c>
      <c r="B12" s="601">
        <f>SUM(B13:B20)</f>
        <v>54586</v>
      </c>
      <c r="C12" s="602">
        <f>SUM(C13:C20)</f>
        <v>62320</v>
      </c>
      <c r="D12" s="602">
        <f t="shared" si="0"/>
        <v>116906</v>
      </c>
      <c r="E12" s="603">
        <f t="shared" si="1"/>
        <v>0.22166014739927684</v>
      </c>
      <c r="F12" s="601">
        <f>SUM(F13:F20)</f>
        <v>59597</v>
      </c>
      <c r="G12" s="602">
        <f>SUM(G13:G20)</f>
        <v>68043</v>
      </c>
      <c r="H12" s="602">
        <f t="shared" si="2"/>
        <v>127640</v>
      </c>
      <c r="I12" s="604">
        <f t="shared" si="7"/>
        <v>-0.08409589470385459</v>
      </c>
      <c r="J12" s="601">
        <f>SUM(J13:J20)</f>
        <v>396296</v>
      </c>
      <c r="K12" s="602">
        <f>SUM(K13:K20)</f>
        <v>393010</v>
      </c>
      <c r="L12" s="602">
        <f t="shared" si="3"/>
        <v>789306</v>
      </c>
      <c r="M12" s="603">
        <f t="shared" si="4"/>
        <v>0.2528301028577945</v>
      </c>
      <c r="N12" s="601">
        <f>SUM(N13:N20)</f>
        <v>410933</v>
      </c>
      <c r="O12" s="602">
        <f>SUM(O13:O20)</f>
        <v>413594</v>
      </c>
      <c r="P12" s="602">
        <f t="shared" si="5"/>
        <v>824527</v>
      </c>
      <c r="Q12" s="604">
        <f t="shared" si="6"/>
        <v>-0.04271661206970789</v>
      </c>
    </row>
    <row r="13" spans="1:17" ht="18.75" customHeight="1">
      <c r="A13" s="616" t="s">
        <v>215</v>
      </c>
      <c r="B13" s="617">
        <v>16466</v>
      </c>
      <c r="C13" s="618">
        <v>19324</v>
      </c>
      <c r="D13" s="618">
        <f t="shared" si="0"/>
        <v>35790</v>
      </c>
      <c r="E13" s="619">
        <f t="shared" si="1"/>
        <v>0.06785979056181991</v>
      </c>
      <c r="F13" s="617">
        <v>17487</v>
      </c>
      <c r="G13" s="618">
        <v>21183</v>
      </c>
      <c r="H13" s="618">
        <f t="shared" si="2"/>
        <v>38670</v>
      </c>
      <c r="I13" s="620">
        <f t="shared" si="7"/>
        <v>-0.07447633824670286</v>
      </c>
      <c r="J13" s="617">
        <v>120763</v>
      </c>
      <c r="K13" s="618">
        <v>114532</v>
      </c>
      <c r="L13" s="618">
        <f t="shared" si="3"/>
        <v>235295</v>
      </c>
      <c r="M13" s="619">
        <f t="shared" si="4"/>
        <v>0.07536957663051434</v>
      </c>
      <c r="N13" s="618">
        <v>121129</v>
      </c>
      <c r="O13" s="618">
        <v>118197</v>
      </c>
      <c r="P13" s="618">
        <f t="shared" si="5"/>
        <v>239326</v>
      </c>
      <c r="Q13" s="620">
        <f t="shared" si="6"/>
        <v>-0.016843134469301302</v>
      </c>
    </row>
    <row r="14" spans="1:17" ht="18.75" customHeight="1">
      <c r="A14" s="616" t="s">
        <v>216</v>
      </c>
      <c r="B14" s="617">
        <v>12129</v>
      </c>
      <c r="C14" s="618">
        <v>14762</v>
      </c>
      <c r="D14" s="618">
        <f aca="true" t="shared" si="8" ref="D14:D20">C14+B14</f>
        <v>26891</v>
      </c>
      <c r="E14" s="619">
        <f t="shared" si="1"/>
        <v>0.05098680156462417</v>
      </c>
      <c r="F14" s="617">
        <v>11933</v>
      </c>
      <c r="G14" s="618">
        <v>13749</v>
      </c>
      <c r="H14" s="618">
        <f aca="true" t="shared" si="9" ref="H14:H20">G14+F14</f>
        <v>25682</v>
      </c>
      <c r="I14" s="620">
        <f aca="true" t="shared" si="10" ref="I14:I20">IF(ISERROR(D14/H14-1),"         /0",(D14/H14-1))</f>
        <v>0.047075772914882075</v>
      </c>
      <c r="J14" s="617">
        <v>93894</v>
      </c>
      <c r="K14" s="618">
        <v>98221</v>
      </c>
      <c r="L14" s="618">
        <f aca="true" t="shared" si="11" ref="L14:L20">K14+J14</f>
        <v>192115</v>
      </c>
      <c r="M14" s="619">
        <f t="shared" si="4"/>
        <v>0.06153818064290045</v>
      </c>
      <c r="N14" s="618">
        <v>86487</v>
      </c>
      <c r="O14" s="618">
        <v>88071</v>
      </c>
      <c r="P14" s="618">
        <f aca="true" t="shared" si="12" ref="P14:P20">O14+N14</f>
        <v>174558</v>
      </c>
      <c r="Q14" s="620">
        <f aca="true" t="shared" si="13" ref="Q14:Q20">IF(ISERROR(L14/P14-1),"         /0",(L14/P14-1))</f>
        <v>0.1005797499971357</v>
      </c>
    </row>
    <row r="15" spans="1:17" ht="18.75" customHeight="1">
      <c r="A15" s="616" t="s">
        <v>217</v>
      </c>
      <c r="B15" s="617">
        <v>10599</v>
      </c>
      <c r="C15" s="618">
        <v>11410</v>
      </c>
      <c r="D15" s="618">
        <f>C15+B15</f>
        <v>22009</v>
      </c>
      <c r="E15" s="619">
        <f t="shared" si="1"/>
        <v>0.041730263494693894</v>
      </c>
      <c r="F15" s="617">
        <v>12564</v>
      </c>
      <c r="G15" s="618">
        <v>13109</v>
      </c>
      <c r="H15" s="618">
        <f>G15+F15</f>
        <v>25673</v>
      </c>
      <c r="I15" s="620">
        <f>IF(ISERROR(D15/H15-1),"         /0",(D15/H15-1))</f>
        <v>-0.1427180306158221</v>
      </c>
      <c r="J15" s="617">
        <v>73736</v>
      </c>
      <c r="K15" s="618">
        <v>71612</v>
      </c>
      <c r="L15" s="618">
        <f>K15+J15</f>
        <v>145348</v>
      </c>
      <c r="M15" s="619">
        <f t="shared" si="4"/>
        <v>0.046557798610646205</v>
      </c>
      <c r="N15" s="618">
        <v>83130</v>
      </c>
      <c r="O15" s="618">
        <v>82858</v>
      </c>
      <c r="P15" s="618">
        <f>O15+N15</f>
        <v>165988</v>
      </c>
      <c r="Q15" s="620">
        <f>IF(ISERROR(L15/P15-1),"         /0",(L15/P15-1))</f>
        <v>-0.12434633828951491</v>
      </c>
    </row>
    <row r="16" spans="1:17" ht="18.75" customHeight="1">
      <c r="A16" s="616" t="s">
        <v>218</v>
      </c>
      <c r="B16" s="617">
        <v>5585</v>
      </c>
      <c r="C16" s="618">
        <v>5748</v>
      </c>
      <c r="D16" s="618">
        <f t="shared" si="8"/>
        <v>11333</v>
      </c>
      <c r="E16" s="619">
        <f t="shared" si="1"/>
        <v>0.02148798565065954</v>
      </c>
      <c r="F16" s="617">
        <v>6392</v>
      </c>
      <c r="G16" s="618">
        <v>7199</v>
      </c>
      <c r="H16" s="618">
        <f t="shared" si="9"/>
        <v>13591</v>
      </c>
      <c r="I16" s="620">
        <f t="shared" si="10"/>
        <v>-0.16613935692737847</v>
      </c>
      <c r="J16" s="617">
        <v>35825</v>
      </c>
      <c r="K16" s="618">
        <v>36797</v>
      </c>
      <c r="L16" s="618">
        <f t="shared" si="11"/>
        <v>72622</v>
      </c>
      <c r="M16" s="619">
        <f t="shared" si="4"/>
        <v>0.02326224269135006</v>
      </c>
      <c r="N16" s="618">
        <v>43641</v>
      </c>
      <c r="O16" s="618">
        <v>44856</v>
      </c>
      <c r="P16" s="618">
        <f t="shared" si="12"/>
        <v>88497</v>
      </c>
      <c r="Q16" s="620">
        <f t="shared" si="13"/>
        <v>-0.17938461190774824</v>
      </c>
    </row>
    <row r="17" spans="1:17" ht="18.75" customHeight="1">
      <c r="A17" s="616" t="s">
        <v>219</v>
      </c>
      <c r="B17" s="617">
        <v>4760</v>
      </c>
      <c r="C17" s="618">
        <v>5570</v>
      </c>
      <c r="D17" s="618">
        <f>C17+B17</f>
        <v>10330</v>
      </c>
      <c r="E17" s="619">
        <f t="shared" si="1"/>
        <v>0.019586242986968417</v>
      </c>
      <c r="F17" s="617">
        <v>5783</v>
      </c>
      <c r="G17" s="618">
        <v>6502</v>
      </c>
      <c r="H17" s="618">
        <f>G17+F17</f>
        <v>12285</v>
      </c>
      <c r="I17" s="620">
        <f>IF(ISERROR(D17/H17-1),"         /0",(D17/H17-1))</f>
        <v>-0.1591371591371591</v>
      </c>
      <c r="J17" s="617">
        <v>33871</v>
      </c>
      <c r="K17" s="618">
        <v>34588</v>
      </c>
      <c r="L17" s="618">
        <f>K17+J17</f>
        <v>68459</v>
      </c>
      <c r="M17" s="619">
        <f t="shared" si="4"/>
        <v>0.021928752615008314</v>
      </c>
      <c r="N17" s="618">
        <v>38038</v>
      </c>
      <c r="O17" s="618">
        <v>39968</v>
      </c>
      <c r="P17" s="618">
        <f>O17+N17</f>
        <v>78006</v>
      </c>
      <c r="Q17" s="620">
        <f>IF(ISERROR(L17/P17-1),"         /0",(L17/P17-1))</f>
        <v>-0.12238802143424865</v>
      </c>
    </row>
    <row r="18" spans="1:17" ht="18.75" customHeight="1">
      <c r="A18" s="616" t="s">
        <v>220</v>
      </c>
      <c r="B18" s="617">
        <v>4078</v>
      </c>
      <c r="C18" s="618">
        <v>4346</v>
      </c>
      <c r="D18" s="618">
        <f t="shared" si="8"/>
        <v>8424</v>
      </c>
      <c r="E18" s="619">
        <f t="shared" si="1"/>
        <v>0.015972363109605224</v>
      </c>
      <c r="F18" s="617">
        <v>4493</v>
      </c>
      <c r="G18" s="618">
        <v>5228</v>
      </c>
      <c r="H18" s="618">
        <f t="shared" si="9"/>
        <v>9721</v>
      </c>
      <c r="I18" s="620">
        <f t="shared" si="10"/>
        <v>-0.13342248739841578</v>
      </c>
      <c r="J18" s="617">
        <v>29634</v>
      </c>
      <c r="K18" s="618">
        <v>28836</v>
      </c>
      <c r="L18" s="618">
        <f t="shared" si="11"/>
        <v>58470</v>
      </c>
      <c r="M18" s="619">
        <f t="shared" si="4"/>
        <v>0.018729081134686982</v>
      </c>
      <c r="N18" s="618">
        <v>31952</v>
      </c>
      <c r="O18" s="618">
        <v>33270</v>
      </c>
      <c r="P18" s="618">
        <f t="shared" si="12"/>
        <v>65222</v>
      </c>
      <c r="Q18" s="620">
        <f t="shared" si="13"/>
        <v>-0.10352335101652821</v>
      </c>
    </row>
    <row r="19" spans="1:17" ht="18.75" customHeight="1">
      <c r="A19" s="616" t="s">
        <v>221</v>
      </c>
      <c r="B19" s="617">
        <v>695</v>
      </c>
      <c r="C19" s="618">
        <v>671</v>
      </c>
      <c r="D19" s="618">
        <f t="shared" si="8"/>
        <v>1366</v>
      </c>
      <c r="E19" s="619">
        <f t="shared" si="1"/>
        <v>0.002590010447260296</v>
      </c>
      <c r="F19" s="617">
        <v>590</v>
      </c>
      <c r="G19" s="618">
        <v>669</v>
      </c>
      <c r="H19" s="618">
        <f t="shared" si="9"/>
        <v>1259</v>
      </c>
      <c r="I19" s="620">
        <f t="shared" si="10"/>
        <v>0.08498808578236705</v>
      </c>
      <c r="J19" s="617">
        <v>5258</v>
      </c>
      <c r="K19" s="618">
        <v>4574</v>
      </c>
      <c r="L19" s="618">
        <f t="shared" si="11"/>
        <v>9832</v>
      </c>
      <c r="M19" s="619">
        <f t="shared" si="4"/>
        <v>0.0031493813189027264</v>
      </c>
      <c r="N19" s="618">
        <v>3903</v>
      </c>
      <c r="O19" s="618">
        <v>3591</v>
      </c>
      <c r="P19" s="618">
        <f t="shared" si="12"/>
        <v>7494</v>
      </c>
      <c r="Q19" s="620">
        <f t="shared" si="13"/>
        <v>0.31198291966906866</v>
      </c>
    </row>
    <row r="20" spans="1:17" ht="18.75" customHeight="1">
      <c r="A20" s="616" t="s">
        <v>222</v>
      </c>
      <c r="B20" s="617">
        <v>274</v>
      </c>
      <c r="C20" s="618">
        <v>489</v>
      </c>
      <c r="D20" s="618">
        <f t="shared" si="8"/>
        <v>763</v>
      </c>
      <c r="E20" s="619">
        <f t="shared" si="1"/>
        <v>0.0014466895836453924</v>
      </c>
      <c r="F20" s="617">
        <v>355</v>
      </c>
      <c r="G20" s="618">
        <v>404</v>
      </c>
      <c r="H20" s="618">
        <f t="shared" si="9"/>
        <v>759</v>
      </c>
      <c r="I20" s="620">
        <f t="shared" si="10"/>
        <v>0.005270092226614009</v>
      </c>
      <c r="J20" s="617">
        <v>3315</v>
      </c>
      <c r="K20" s="618">
        <v>3850</v>
      </c>
      <c r="L20" s="618">
        <f t="shared" si="11"/>
        <v>7165</v>
      </c>
      <c r="M20" s="619">
        <f t="shared" si="4"/>
        <v>0.002295089213785398</v>
      </c>
      <c r="N20" s="618">
        <v>2653</v>
      </c>
      <c r="O20" s="618">
        <v>2783</v>
      </c>
      <c r="P20" s="618">
        <f t="shared" si="12"/>
        <v>5436</v>
      </c>
      <c r="Q20" s="620">
        <f t="shared" si="13"/>
        <v>0.318064753495217</v>
      </c>
    </row>
    <row r="21" spans="1:17" s="605" customFormat="1" ht="18.75" customHeight="1">
      <c r="A21" s="621" t="s">
        <v>184</v>
      </c>
      <c r="B21" s="622">
        <f>SUM(B22:B25)</f>
        <v>34952</v>
      </c>
      <c r="C21" s="623">
        <f>SUM(C22:C25)</f>
        <v>40916</v>
      </c>
      <c r="D21" s="623">
        <f t="shared" si="0"/>
        <v>75868</v>
      </c>
      <c r="E21" s="624">
        <f t="shared" si="1"/>
        <v>0.14384986282045692</v>
      </c>
      <c r="F21" s="622">
        <f>SUM(F22:F25)</f>
        <v>32187</v>
      </c>
      <c r="G21" s="623">
        <f>SUM(G22:G25)</f>
        <v>33986</v>
      </c>
      <c r="H21" s="623">
        <f t="shared" si="2"/>
        <v>66173</v>
      </c>
      <c r="I21" s="625">
        <f aca="true" t="shared" si="14" ref="I21:I39">IF(ISERROR(D21/H21-1),"         /0",(D21/H21-1))</f>
        <v>0.1465099058528403</v>
      </c>
      <c r="J21" s="622">
        <f>SUM(J22:J25)</f>
        <v>239730</v>
      </c>
      <c r="K21" s="623">
        <f>SUM(K22:K25)</f>
        <v>212521</v>
      </c>
      <c r="L21" s="623">
        <f t="shared" si="3"/>
        <v>452251</v>
      </c>
      <c r="M21" s="624">
        <f t="shared" si="4"/>
        <v>0.1448648139600363</v>
      </c>
      <c r="N21" s="622">
        <f>SUM(N22:N25)</f>
        <v>238635</v>
      </c>
      <c r="O21" s="623">
        <f>SUM(O22:O25)</f>
        <v>183911</v>
      </c>
      <c r="P21" s="623">
        <f t="shared" si="5"/>
        <v>422546</v>
      </c>
      <c r="Q21" s="626">
        <f aca="true" t="shared" si="15" ref="Q21:Q27">IF(ISERROR(L21/P21-1),"         /0",(L21/P21-1))</f>
        <v>0.0703000383390211</v>
      </c>
    </row>
    <row r="22" spans="1:17" ht="18.75" customHeight="1">
      <c r="A22" s="616" t="s">
        <v>223</v>
      </c>
      <c r="B22" s="617">
        <v>27043</v>
      </c>
      <c r="C22" s="618">
        <v>32697</v>
      </c>
      <c r="D22" s="618">
        <f t="shared" si="0"/>
        <v>59740</v>
      </c>
      <c r="E22" s="619">
        <f t="shared" si="1"/>
        <v>0.11327029584138366</v>
      </c>
      <c r="F22" s="617">
        <v>23225</v>
      </c>
      <c r="G22" s="618">
        <v>26046</v>
      </c>
      <c r="H22" s="618">
        <f t="shared" si="2"/>
        <v>49271</v>
      </c>
      <c r="I22" s="620">
        <f t="shared" si="14"/>
        <v>0.21247792819305467</v>
      </c>
      <c r="J22" s="617">
        <v>179656</v>
      </c>
      <c r="K22" s="618">
        <v>167453</v>
      </c>
      <c r="L22" s="618">
        <f t="shared" si="3"/>
        <v>347109</v>
      </c>
      <c r="M22" s="619">
        <f t="shared" si="4"/>
        <v>0.11118578114554581</v>
      </c>
      <c r="N22" s="617">
        <v>170572</v>
      </c>
      <c r="O22" s="618">
        <v>136056</v>
      </c>
      <c r="P22" s="608">
        <f t="shared" si="5"/>
        <v>306628</v>
      </c>
      <c r="Q22" s="620">
        <f t="shared" si="15"/>
        <v>0.13201990685782117</v>
      </c>
    </row>
    <row r="23" spans="1:17" ht="18.75" customHeight="1">
      <c r="A23" s="616" t="s">
        <v>224</v>
      </c>
      <c r="B23" s="617">
        <v>7040</v>
      </c>
      <c r="C23" s="618">
        <v>8219</v>
      </c>
      <c r="D23" s="618">
        <f>C23+B23</f>
        <v>15259</v>
      </c>
      <c r="E23" s="619">
        <f t="shared" si="1"/>
        <v>0.028931895618407654</v>
      </c>
      <c r="F23" s="617">
        <v>7503</v>
      </c>
      <c r="G23" s="618">
        <v>7940</v>
      </c>
      <c r="H23" s="618">
        <f>G23+F23</f>
        <v>15443</v>
      </c>
      <c r="I23" s="620">
        <f t="shared" si="14"/>
        <v>-0.011914783397008355</v>
      </c>
      <c r="J23" s="617">
        <v>50690</v>
      </c>
      <c r="K23" s="618">
        <v>45068</v>
      </c>
      <c r="L23" s="618">
        <f>K23+J23</f>
        <v>95758</v>
      </c>
      <c r="M23" s="619">
        <f t="shared" si="4"/>
        <v>0.0306731546313555</v>
      </c>
      <c r="N23" s="617">
        <v>56947</v>
      </c>
      <c r="O23" s="618">
        <v>47855</v>
      </c>
      <c r="P23" s="608">
        <f>O23+N23</f>
        <v>104802</v>
      </c>
      <c r="Q23" s="620">
        <f>IF(ISERROR(L23/P23-1),"         /0",(L23/P23-1))</f>
        <v>-0.08629606305223181</v>
      </c>
    </row>
    <row r="24" spans="1:17" ht="18.75" customHeight="1">
      <c r="A24" s="616" t="s">
        <v>225</v>
      </c>
      <c r="B24" s="617">
        <v>441</v>
      </c>
      <c r="C24" s="618"/>
      <c r="D24" s="618">
        <f>C24+B24</f>
        <v>441</v>
      </c>
      <c r="E24" s="619">
        <f t="shared" si="1"/>
        <v>0.0008361600345840341</v>
      </c>
      <c r="F24" s="617">
        <v>790</v>
      </c>
      <c r="G24" s="618"/>
      <c r="H24" s="618">
        <f>G24+F24</f>
        <v>790</v>
      </c>
      <c r="I24" s="620">
        <f t="shared" si="14"/>
        <v>-0.4417721518987342</v>
      </c>
      <c r="J24" s="617">
        <v>4770</v>
      </c>
      <c r="K24" s="618">
        <v>0</v>
      </c>
      <c r="L24" s="618">
        <f>K24+J24</f>
        <v>4770</v>
      </c>
      <c r="M24" s="619">
        <f t="shared" si="4"/>
        <v>0.001527924012527055</v>
      </c>
      <c r="N24" s="617">
        <v>6419</v>
      </c>
      <c r="O24" s="618">
        <v>0</v>
      </c>
      <c r="P24" s="608">
        <f>O24+N24</f>
        <v>6419</v>
      </c>
      <c r="Q24" s="620">
        <f>IF(ISERROR(L24/P24-1),"         /0",(L24/P24-1))</f>
        <v>-0.2568935971335099</v>
      </c>
    </row>
    <row r="25" spans="1:17" ht="18.75" customHeight="1" thickBot="1">
      <c r="A25" s="616" t="s">
        <v>222</v>
      </c>
      <c r="B25" s="617">
        <v>428</v>
      </c>
      <c r="C25" s="618">
        <v>0</v>
      </c>
      <c r="D25" s="618">
        <f>C25+B25</f>
        <v>428</v>
      </c>
      <c r="E25" s="619">
        <f t="shared" si="1"/>
        <v>0.0008115113260815569</v>
      </c>
      <c r="F25" s="617">
        <v>669</v>
      </c>
      <c r="G25" s="618">
        <v>0</v>
      </c>
      <c r="H25" s="618">
        <f>G25+F25</f>
        <v>669</v>
      </c>
      <c r="I25" s="620">
        <f t="shared" si="14"/>
        <v>-0.3602391629297459</v>
      </c>
      <c r="J25" s="617">
        <v>4614</v>
      </c>
      <c r="K25" s="618">
        <v>0</v>
      </c>
      <c r="L25" s="618">
        <f>K25+J25</f>
        <v>4614</v>
      </c>
      <c r="M25" s="619">
        <f t="shared" si="4"/>
        <v>0.001477954170607931</v>
      </c>
      <c r="N25" s="617">
        <v>4697</v>
      </c>
      <c r="O25" s="618">
        <v>0</v>
      </c>
      <c r="P25" s="608">
        <f>O25+N25</f>
        <v>4697</v>
      </c>
      <c r="Q25" s="620">
        <f>IF(ISERROR(L25/P25-1),"         /0",(L25/P25-1))</f>
        <v>-0.017670853736427516</v>
      </c>
    </row>
    <row r="26" spans="1:17" s="605" customFormat="1" ht="18.75" customHeight="1">
      <c r="A26" s="600" t="s">
        <v>226</v>
      </c>
      <c r="B26" s="601">
        <f>SUM(B27:B34)</f>
        <v>45992</v>
      </c>
      <c r="C26" s="602">
        <f>SUM(C27:C34)</f>
        <v>51545</v>
      </c>
      <c r="D26" s="602">
        <f t="shared" si="0"/>
        <v>97537</v>
      </c>
      <c r="E26" s="603">
        <f t="shared" si="1"/>
        <v>0.18493546778508602</v>
      </c>
      <c r="F26" s="601">
        <f>SUM(F27:F34)</f>
        <v>54248</v>
      </c>
      <c r="G26" s="602">
        <f>SUM(G27:G34)</f>
        <v>48496</v>
      </c>
      <c r="H26" s="602">
        <f aca="true" t="shared" si="16" ref="H26:H39">G26+F26</f>
        <v>102744</v>
      </c>
      <c r="I26" s="604">
        <f t="shared" si="14"/>
        <v>-0.05067935840535698</v>
      </c>
      <c r="J26" s="601">
        <f>SUM(J27:J34)</f>
        <v>307370</v>
      </c>
      <c r="K26" s="602">
        <f>SUM(K27:K34)</f>
        <v>298547</v>
      </c>
      <c r="L26" s="602">
        <f aca="true" t="shared" si="17" ref="L26:L39">K26+J26</f>
        <v>605917</v>
      </c>
      <c r="M26" s="603">
        <f t="shared" si="4"/>
        <v>0.19408703016737014</v>
      </c>
      <c r="N26" s="601">
        <f>SUM(N27:N34)</f>
        <v>318359</v>
      </c>
      <c r="O26" s="602">
        <f>SUM(O27:O34)</f>
        <v>288557</v>
      </c>
      <c r="P26" s="602">
        <f aca="true" t="shared" si="18" ref="P26:P39">O26+N26</f>
        <v>606916</v>
      </c>
      <c r="Q26" s="604">
        <f t="shared" si="15"/>
        <v>-0.0016460267977775889</v>
      </c>
    </row>
    <row r="27" spans="1:17" s="627" customFormat="1" ht="18.75" customHeight="1">
      <c r="A27" s="606" t="s">
        <v>227</v>
      </c>
      <c r="B27" s="607">
        <v>31857</v>
      </c>
      <c r="C27" s="608">
        <v>36015</v>
      </c>
      <c r="D27" s="608">
        <f t="shared" si="0"/>
        <v>67872</v>
      </c>
      <c r="E27" s="609">
        <f t="shared" si="1"/>
        <v>0.12868901103693325</v>
      </c>
      <c r="F27" s="607">
        <v>36769</v>
      </c>
      <c r="G27" s="608">
        <v>29783</v>
      </c>
      <c r="H27" s="608">
        <f t="shared" si="16"/>
        <v>66552</v>
      </c>
      <c r="I27" s="610">
        <f t="shared" si="14"/>
        <v>0.01983411467724494</v>
      </c>
      <c r="J27" s="607">
        <v>210771</v>
      </c>
      <c r="K27" s="608">
        <v>210202</v>
      </c>
      <c r="L27" s="608">
        <f t="shared" si="17"/>
        <v>420973</v>
      </c>
      <c r="M27" s="609">
        <f t="shared" si="4"/>
        <v>0.13484586065525198</v>
      </c>
      <c r="N27" s="608">
        <v>205214</v>
      </c>
      <c r="O27" s="608">
        <v>185046</v>
      </c>
      <c r="P27" s="608">
        <f t="shared" si="18"/>
        <v>390260</v>
      </c>
      <c r="Q27" s="610">
        <f t="shared" si="15"/>
        <v>0.0786988161738329</v>
      </c>
    </row>
    <row r="28" spans="1:17" s="627" customFormat="1" ht="18.75" customHeight="1">
      <c r="A28" s="606" t="s">
        <v>228</v>
      </c>
      <c r="B28" s="607">
        <v>7547</v>
      </c>
      <c r="C28" s="608">
        <v>8973</v>
      </c>
      <c r="D28" s="608">
        <f aca="true" t="shared" si="19" ref="D28:D33">C28+B28</f>
        <v>16520</v>
      </c>
      <c r="E28" s="609">
        <f t="shared" si="1"/>
        <v>0.03132282034314794</v>
      </c>
      <c r="F28" s="607">
        <v>9744</v>
      </c>
      <c r="G28" s="608">
        <v>11522</v>
      </c>
      <c r="H28" s="608">
        <f aca="true" t="shared" si="20" ref="H28:H33">G28+F28</f>
        <v>21266</v>
      </c>
      <c r="I28" s="610">
        <f t="shared" si="14"/>
        <v>-0.2231731402238315</v>
      </c>
      <c r="J28" s="607">
        <v>50625</v>
      </c>
      <c r="K28" s="608">
        <v>48251</v>
      </c>
      <c r="L28" s="608">
        <f aca="true" t="shared" si="21" ref="L28:L33">K28+J28</f>
        <v>98876</v>
      </c>
      <c r="M28" s="609">
        <f t="shared" si="4"/>
        <v>0.03167191083073901</v>
      </c>
      <c r="N28" s="608">
        <v>64418</v>
      </c>
      <c r="O28" s="608">
        <v>62048</v>
      </c>
      <c r="P28" s="608">
        <f aca="true" t="shared" si="22" ref="P28:P33">O28+N28</f>
        <v>126466</v>
      </c>
      <c r="Q28" s="610">
        <f>IF(ISERROR(L28/P28-1),"         /0",(L28/P28-1))</f>
        <v>-0.21816140306485543</v>
      </c>
    </row>
    <row r="29" spans="1:17" s="627" customFormat="1" ht="18.75" customHeight="1">
      <c r="A29" s="606" t="s">
        <v>229</v>
      </c>
      <c r="B29" s="607">
        <v>3299</v>
      </c>
      <c r="C29" s="608">
        <v>3149</v>
      </c>
      <c r="D29" s="608">
        <f t="shared" si="19"/>
        <v>6448</v>
      </c>
      <c r="E29" s="609">
        <f t="shared" si="1"/>
        <v>0.012225759417228688</v>
      </c>
      <c r="F29" s="607">
        <v>3146</v>
      </c>
      <c r="G29" s="608">
        <v>2698</v>
      </c>
      <c r="H29" s="608">
        <f t="shared" si="20"/>
        <v>5844</v>
      </c>
      <c r="I29" s="610">
        <f t="shared" si="14"/>
        <v>0.1033538672142369</v>
      </c>
      <c r="J29" s="607">
        <v>21011</v>
      </c>
      <c r="K29" s="608">
        <v>17441</v>
      </c>
      <c r="L29" s="608">
        <f t="shared" si="21"/>
        <v>38452</v>
      </c>
      <c r="M29" s="609">
        <f t="shared" si="4"/>
        <v>0.012316925394065056</v>
      </c>
      <c r="N29" s="608">
        <v>23994</v>
      </c>
      <c r="O29" s="608">
        <v>19002</v>
      </c>
      <c r="P29" s="608">
        <f t="shared" si="22"/>
        <v>42996</v>
      </c>
      <c r="Q29" s="610">
        <f>IF(ISERROR(L29/P29-1),"         /0",(L29/P29-1))</f>
        <v>-0.10568424969764634</v>
      </c>
    </row>
    <row r="30" spans="1:17" s="627" customFormat="1" ht="18.75" customHeight="1">
      <c r="A30" s="606" t="s">
        <v>230</v>
      </c>
      <c r="B30" s="607">
        <v>1596</v>
      </c>
      <c r="C30" s="608">
        <v>1607</v>
      </c>
      <c r="D30" s="608">
        <f t="shared" si="19"/>
        <v>3203</v>
      </c>
      <c r="E30" s="609">
        <f>D30/$D$7</f>
        <v>0.006073062564110342</v>
      </c>
      <c r="F30" s="607">
        <v>2624</v>
      </c>
      <c r="G30" s="608">
        <v>2515</v>
      </c>
      <c r="H30" s="608">
        <f t="shared" si="20"/>
        <v>5139</v>
      </c>
      <c r="I30" s="610">
        <f t="shared" si="14"/>
        <v>-0.3767269896867095</v>
      </c>
      <c r="J30" s="607">
        <v>11697</v>
      </c>
      <c r="K30" s="608">
        <v>10431</v>
      </c>
      <c r="L30" s="608">
        <f t="shared" si="21"/>
        <v>22128</v>
      </c>
      <c r="M30" s="609">
        <f>L30/$L$7</f>
        <v>0.007088029884528024</v>
      </c>
      <c r="N30" s="608">
        <v>10937</v>
      </c>
      <c r="O30" s="608">
        <v>9418</v>
      </c>
      <c r="P30" s="608">
        <f t="shared" si="22"/>
        <v>20355</v>
      </c>
      <c r="Q30" s="610">
        <f>IF(ISERROR(L30/P30-1),"         /0",(L30/P30-1))</f>
        <v>0.0871039056742815</v>
      </c>
    </row>
    <row r="31" spans="1:17" s="627" customFormat="1" ht="18.75" customHeight="1">
      <c r="A31" s="606" t="s">
        <v>231</v>
      </c>
      <c r="B31" s="607">
        <v>771</v>
      </c>
      <c r="C31" s="608">
        <v>702</v>
      </c>
      <c r="D31" s="608">
        <f t="shared" si="19"/>
        <v>1473</v>
      </c>
      <c r="E31" s="609">
        <f>D31/$D$7</f>
        <v>0.0027928882787806855</v>
      </c>
      <c r="F31" s="607">
        <v>750</v>
      </c>
      <c r="G31" s="608">
        <v>810</v>
      </c>
      <c r="H31" s="608">
        <f t="shared" si="20"/>
        <v>1560</v>
      </c>
      <c r="I31" s="610">
        <f t="shared" si="14"/>
        <v>-0.05576923076923079</v>
      </c>
      <c r="J31" s="607">
        <v>5544</v>
      </c>
      <c r="K31" s="608">
        <v>5263</v>
      </c>
      <c r="L31" s="608">
        <f t="shared" si="21"/>
        <v>10807</v>
      </c>
      <c r="M31" s="609">
        <f>L31/$L$7</f>
        <v>0.00346169283089725</v>
      </c>
      <c r="N31" s="608">
        <v>5245</v>
      </c>
      <c r="O31" s="608">
        <v>5993</v>
      </c>
      <c r="P31" s="608">
        <f t="shared" si="22"/>
        <v>11238</v>
      </c>
      <c r="Q31" s="610">
        <f>IF(ISERROR(L31/P31-1),"         /0",(L31/P31-1))</f>
        <v>-0.03835201993237236</v>
      </c>
    </row>
    <row r="32" spans="1:17" s="627" customFormat="1" ht="18.75" customHeight="1">
      <c r="A32" s="606" t="s">
        <v>232</v>
      </c>
      <c r="B32" s="607">
        <v>468</v>
      </c>
      <c r="C32" s="608">
        <v>535</v>
      </c>
      <c r="D32" s="608">
        <f t="shared" si="19"/>
        <v>1003</v>
      </c>
      <c r="E32" s="609">
        <f t="shared" si="1"/>
        <v>0.0019017426636911252</v>
      </c>
      <c r="F32" s="607">
        <v>670</v>
      </c>
      <c r="G32" s="608">
        <v>646</v>
      </c>
      <c r="H32" s="608">
        <f t="shared" si="20"/>
        <v>1316</v>
      </c>
      <c r="I32" s="610">
        <f t="shared" si="14"/>
        <v>-0.2378419452887538</v>
      </c>
      <c r="J32" s="607">
        <v>3477</v>
      </c>
      <c r="K32" s="608">
        <v>3330</v>
      </c>
      <c r="L32" s="608">
        <f t="shared" si="21"/>
        <v>6807</v>
      </c>
      <c r="M32" s="609">
        <f t="shared" si="4"/>
        <v>0.0021804148329709985</v>
      </c>
      <c r="N32" s="608">
        <v>3455</v>
      </c>
      <c r="O32" s="608">
        <v>3139</v>
      </c>
      <c r="P32" s="608">
        <f t="shared" si="22"/>
        <v>6594</v>
      </c>
      <c r="Q32" s="610">
        <f aca="true" t="shared" si="23" ref="Q32:Q39">IF(ISERROR(L32/P32-1),"         /0",(L32/P32-1))</f>
        <v>0.032302092811646865</v>
      </c>
    </row>
    <row r="33" spans="1:17" s="627" customFormat="1" ht="18.75" customHeight="1">
      <c r="A33" s="606" t="s">
        <v>233</v>
      </c>
      <c r="B33" s="607">
        <v>235</v>
      </c>
      <c r="C33" s="608">
        <v>215</v>
      </c>
      <c r="D33" s="608">
        <f t="shared" si="19"/>
        <v>450</v>
      </c>
      <c r="E33" s="609">
        <f t="shared" si="1"/>
        <v>0.000853224525085749</v>
      </c>
      <c r="F33" s="607">
        <v>263</v>
      </c>
      <c r="G33" s="608">
        <v>346</v>
      </c>
      <c r="H33" s="608">
        <f t="shared" si="20"/>
        <v>609</v>
      </c>
      <c r="I33" s="610">
        <f t="shared" si="14"/>
        <v>-0.26108374384236455</v>
      </c>
      <c r="J33" s="607">
        <v>2401</v>
      </c>
      <c r="K33" s="608">
        <v>1634</v>
      </c>
      <c r="L33" s="608">
        <f t="shared" si="21"/>
        <v>4035</v>
      </c>
      <c r="M33" s="609">
        <f t="shared" si="4"/>
        <v>0.0012924891804081062</v>
      </c>
      <c r="N33" s="608">
        <v>2725</v>
      </c>
      <c r="O33" s="608">
        <v>2509</v>
      </c>
      <c r="P33" s="608">
        <f t="shared" si="22"/>
        <v>5234</v>
      </c>
      <c r="Q33" s="610">
        <f>IF(ISERROR(L33/P33-1),"         /0",(L33/P33-1))</f>
        <v>-0.22907909820405048</v>
      </c>
    </row>
    <row r="34" spans="1:17" s="627" customFormat="1" ht="18.75" customHeight="1" thickBot="1">
      <c r="A34" s="606" t="s">
        <v>222</v>
      </c>
      <c r="B34" s="607">
        <v>219</v>
      </c>
      <c r="C34" s="608">
        <v>349</v>
      </c>
      <c r="D34" s="608">
        <f aca="true" t="shared" si="24" ref="D34:D39">C34+B34</f>
        <v>568</v>
      </c>
      <c r="E34" s="609">
        <f t="shared" si="1"/>
        <v>0.0010769589561082343</v>
      </c>
      <c r="F34" s="607">
        <v>282</v>
      </c>
      <c r="G34" s="608">
        <v>176</v>
      </c>
      <c r="H34" s="608">
        <f t="shared" si="16"/>
        <v>458</v>
      </c>
      <c r="I34" s="610">
        <f t="shared" si="14"/>
        <v>0.24017467248908297</v>
      </c>
      <c r="J34" s="607">
        <v>1844</v>
      </c>
      <c r="K34" s="608">
        <v>1995</v>
      </c>
      <c r="L34" s="608">
        <f t="shared" si="17"/>
        <v>3839</v>
      </c>
      <c r="M34" s="609">
        <f t="shared" si="4"/>
        <v>0.00122970655850972</v>
      </c>
      <c r="N34" s="608">
        <v>2371</v>
      </c>
      <c r="O34" s="608">
        <v>1402</v>
      </c>
      <c r="P34" s="608">
        <f t="shared" si="18"/>
        <v>3773</v>
      </c>
      <c r="Q34" s="610">
        <f t="shared" si="23"/>
        <v>0.017492711370262315</v>
      </c>
    </row>
    <row r="35" spans="1:17" s="605" customFormat="1" ht="18.75" customHeight="1">
      <c r="A35" s="600" t="s">
        <v>199</v>
      </c>
      <c r="B35" s="601">
        <f>SUM(B36:B38)</f>
        <v>5528</v>
      </c>
      <c r="C35" s="602">
        <f>SUM(C36:C38)</f>
        <v>7152</v>
      </c>
      <c r="D35" s="602">
        <f t="shared" si="24"/>
        <v>12680</v>
      </c>
      <c r="E35" s="603">
        <f t="shared" si="1"/>
        <v>0.024041971062416217</v>
      </c>
      <c r="F35" s="601">
        <f>SUM(F36:F38)</f>
        <v>5524</v>
      </c>
      <c r="G35" s="602">
        <f>SUM(G36:G38)</f>
        <v>6717</v>
      </c>
      <c r="H35" s="602">
        <f t="shared" si="16"/>
        <v>12241</v>
      </c>
      <c r="I35" s="604">
        <f t="shared" si="14"/>
        <v>0.0358630830814477</v>
      </c>
      <c r="J35" s="601">
        <f>SUM(J36:J38)</f>
        <v>35860</v>
      </c>
      <c r="K35" s="602">
        <f>SUM(K36:K38)</f>
        <v>34953</v>
      </c>
      <c r="L35" s="602">
        <f t="shared" si="17"/>
        <v>70813</v>
      </c>
      <c r="M35" s="603">
        <f t="shared" si="4"/>
        <v>0.02268278471678791</v>
      </c>
      <c r="N35" s="601">
        <f>SUM(N36:N38)</f>
        <v>36959</v>
      </c>
      <c r="O35" s="602">
        <f>SUM(O36:O38)</f>
        <v>33905</v>
      </c>
      <c r="P35" s="602">
        <f t="shared" si="18"/>
        <v>70864</v>
      </c>
      <c r="Q35" s="604">
        <f t="shared" si="23"/>
        <v>-0.0007196884172498974</v>
      </c>
    </row>
    <row r="36" spans="1:17" ht="18.75" customHeight="1">
      <c r="A36" s="606" t="s">
        <v>234</v>
      </c>
      <c r="B36" s="607">
        <v>4013</v>
      </c>
      <c r="C36" s="608">
        <v>5186</v>
      </c>
      <c r="D36" s="608">
        <f t="shared" si="24"/>
        <v>9199</v>
      </c>
      <c r="E36" s="609">
        <f t="shared" si="1"/>
        <v>0.0174418053472529</v>
      </c>
      <c r="F36" s="607">
        <v>3564</v>
      </c>
      <c r="G36" s="608">
        <v>4608</v>
      </c>
      <c r="H36" s="608">
        <f t="shared" si="16"/>
        <v>8172</v>
      </c>
      <c r="I36" s="610">
        <f t="shared" si="14"/>
        <v>0.12567302985805195</v>
      </c>
      <c r="J36" s="607">
        <v>25604</v>
      </c>
      <c r="K36" s="608">
        <v>25149</v>
      </c>
      <c r="L36" s="608">
        <f t="shared" si="17"/>
        <v>50753</v>
      </c>
      <c r="M36" s="609">
        <f t="shared" si="4"/>
        <v>0.01625717555718776</v>
      </c>
      <c r="N36" s="608">
        <v>24475</v>
      </c>
      <c r="O36" s="608">
        <v>23582</v>
      </c>
      <c r="P36" s="608">
        <f t="shared" si="18"/>
        <v>48057</v>
      </c>
      <c r="Q36" s="610">
        <f t="shared" si="23"/>
        <v>0.056100047859833024</v>
      </c>
    </row>
    <row r="37" spans="1:17" ht="18.75" customHeight="1">
      <c r="A37" s="606" t="s">
        <v>235</v>
      </c>
      <c r="B37" s="607">
        <v>1400</v>
      </c>
      <c r="C37" s="608">
        <v>1680</v>
      </c>
      <c r="D37" s="608">
        <f>C37+B37</f>
        <v>3080</v>
      </c>
      <c r="E37" s="609">
        <f t="shared" si="1"/>
        <v>0.005839847860586905</v>
      </c>
      <c r="F37" s="607">
        <v>1762</v>
      </c>
      <c r="G37" s="608">
        <v>2047</v>
      </c>
      <c r="H37" s="608">
        <f>G37+F37</f>
        <v>3809</v>
      </c>
      <c r="I37" s="610">
        <f t="shared" si="14"/>
        <v>-0.1913888159621948</v>
      </c>
      <c r="J37" s="607">
        <v>9153</v>
      </c>
      <c r="K37" s="608">
        <v>8359</v>
      </c>
      <c r="L37" s="608">
        <f>K37+J37</f>
        <v>17512</v>
      </c>
      <c r="M37" s="609">
        <f t="shared" si="4"/>
        <v>0.0056094350749211295</v>
      </c>
      <c r="N37" s="608">
        <v>11745</v>
      </c>
      <c r="O37" s="608">
        <v>10176</v>
      </c>
      <c r="P37" s="608">
        <f>O37+N37</f>
        <v>21921</v>
      </c>
      <c r="Q37" s="610">
        <f t="shared" si="23"/>
        <v>-0.20113133524930427</v>
      </c>
    </row>
    <row r="38" spans="1:17" ht="18.75" customHeight="1" thickBot="1">
      <c r="A38" s="606" t="s">
        <v>222</v>
      </c>
      <c r="B38" s="607">
        <v>115</v>
      </c>
      <c r="C38" s="608">
        <v>286</v>
      </c>
      <c r="D38" s="608">
        <f t="shared" si="24"/>
        <v>401</v>
      </c>
      <c r="E38" s="609">
        <f t="shared" si="1"/>
        <v>0.000760317854576412</v>
      </c>
      <c r="F38" s="607">
        <v>198</v>
      </c>
      <c r="G38" s="608">
        <v>62</v>
      </c>
      <c r="H38" s="608">
        <f t="shared" si="16"/>
        <v>260</v>
      </c>
      <c r="I38" s="610">
        <f t="shared" si="14"/>
        <v>0.5423076923076924</v>
      </c>
      <c r="J38" s="607">
        <v>1103</v>
      </c>
      <c r="K38" s="608">
        <v>1445</v>
      </c>
      <c r="L38" s="608">
        <f t="shared" si="17"/>
        <v>2548</v>
      </c>
      <c r="M38" s="609">
        <f t="shared" si="4"/>
        <v>0.0008161740846790223</v>
      </c>
      <c r="N38" s="608">
        <v>739</v>
      </c>
      <c r="O38" s="608">
        <v>147</v>
      </c>
      <c r="P38" s="608">
        <f t="shared" si="18"/>
        <v>886</v>
      </c>
      <c r="Q38" s="610">
        <f t="shared" si="23"/>
        <v>1.875846501128668</v>
      </c>
    </row>
    <row r="39" spans="1:17" ht="18.75" customHeight="1" thickBot="1">
      <c r="A39" s="628" t="s">
        <v>205</v>
      </c>
      <c r="B39" s="629">
        <v>815</v>
      </c>
      <c r="C39" s="630">
        <v>377</v>
      </c>
      <c r="D39" s="630">
        <f t="shared" si="24"/>
        <v>1192</v>
      </c>
      <c r="E39" s="631">
        <f t="shared" si="1"/>
        <v>0.0022600969642271396</v>
      </c>
      <c r="F39" s="629">
        <v>677</v>
      </c>
      <c r="G39" s="630">
        <v>174</v>
      </c>
      <c r="H39" s="630">
        <f t="shared" si="16"/>
        <v>851</v>
      </c>
      <c r="I39" s="632">
        <f t="shared" si="14"/>
        <v>0.40070505287896596</v>
      </c>
      <c r="J39" s="629">
        <v>5183</v>
      </c>
      <c r="K39" s="630">
        <v>1583</v>
      </c>
      <c r="L39" s="630">
        <f t="shared" si="17"/>
        <v>6766</v>
      </c>
      <c r="M39" s="631">
        <f t="shared" si="4"/>
        <v>0.0021672817334922544</v>
      </c>
      <c r="N39" s="629">
        <v>3727</v>
      </c>
      <c r="O39" s="630">
        <v>504</v>
      </c>
      <c r="P39" s="630">
        <f t="shared" si="18"/>
        <v>4231</v>
      </c>
      <c r="Q39" s="632">
        <f t="shared" si="23"/>
        <v>0.5991491373197826</v>
      </c>
    </row>
    <row r="40" ht="14.25">
      <c r="A40" s="227" t="s">
        <v>236</v>
      </c>
    </row>
    <row r="41" ht="14.25">
      <c r="A41" s="227" t="s">
        <v>66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40:Q65536 I40:I65536 Q3:Q6 I3:I6">
    <cfRule type="cellIs" priority="1" dxfId="0" operator="lessThan" stopIfTrue="1">
      <formula>0</formula>
    </cfRule>
  </conditionalFormatting>
  <conditionalFormatting sqref="Q7:Q39 I7:I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5" zoomScaleNormal="85" zoomScalePageLayoutView="0" workbookViewId="0" topLeftCell="A1">
      <selection activeCell="P1" sqref="P1:Q1"/>
    </sheetView>
  </sheetViews>
  <sheetFormatPr defaultColWidth="9.140625" defaultRowHeight="12.75"/>
  <cols>
    <col min="1" max="1" width="20.7109375" style="633" customWidth="1"/>
    <col min="2" max="4" width="9.7109375" style="633" bestFit="1" customWidth="1"/>
    <col min="5" max="5" width="10.7109375" style="633" bestFit="1" customWidth="1"/>
    <col min="6" max="8" width="9.7109375" style="633" bestFit="1" customWidth="1"/>
    <col min="9" max="9" width="9.421875" style="633" bestFit="1" customWidth="1"/>
    <col min="10" max="11" width="11.140625" style="633" customWidth="1"/>
    <col min="12" max="12" width="11.421875" style="633" customWidth="1"/>
    <col min="13" max="13" width="10.7109375" style="633" bestFit="1" customWidth="1"/>
    <col min="14" max="14" width="10.8515625" style="633" customWidth="1"/>
    <col min="15" max="15" width="11.00390625" style="633" customWidth="1"/>
    <col min="16" max="16" width="11.28125" style="633" customWidth="1"/>
    <col min="17" max="17" width="9.421875" style="633" bestFit="1" customWidth="1"/>
    <col min="18" max="16384" width="9.140625" style="633" customWidth="1"/>
  </cols>
  <sheetData>
    <row r="1" spans="16:17" ht="18.75" thickBot="1">
      <c r="P1" s="634" t="s">
        <v>0</v>
      </c>
      <c r="Q1" s="635"/>
    </row>
    <row r="2" ht="5.25" customHeight="1" thickBot="1"/>
    <row r="3" spans="1:17" ht="30" customHeight="1" thickBot="1">
      <c r="A3" s="636" t="s">
        <v>237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8"/>
    </row>
    <row r="4" spans="1:17" s="643" customFormat="1" ht="15.75" customHeight="1" thickBot="1">
      <c r="A4" s="639" t="s">
        <v>238</v>
      </c>
      <c r="B4" s="640" t="s">
        <v>39</v>
      </c>
      <c r="C4" s="641"/>
      <c r="D4" s="641"/>
      <c r="E4" s="641"/>
      <c r="F4" s="641"/>
      <c r="G4" s="641"/>
      <c r="H4" s="641"/>
      <c r="I4" s="642"/>
      <c r="J4" s="640" t="s">
        <v>40</v>
      </c>
      <c r="K4" s="641"/>
      <c r="L4" s="641"/>
      <c r="M4" s="641"/>
      <c r="N4" s="641"/>
      <c r="O4" s="641"/>
      <c r="P4" s="641"/>
      <c r="Q4" s="642"/>
    </row>
    <row r="5" spans="1:17" s="649" customFormat="1" ht="26.25" customHeight="1">
      <c r="A5" s="644"/>
      <c r="B5" s="645" t="s">
        <v>41</v>
      </c>
      <c r="C5" s="646"/>
      <c r="D5" s="646"/>
      <c r="E5" s="647" t="s">
        <v>42</v>
      </c>
      <c r="F5" s="645" t="s">
        <v>43</v>
      </c>
      <c r="G5" s="646"/>
      <c r="H5" s="646"/>
      <c r="I5" s="648" t="s">
        <v>44</v>
      </c>
      <c r="J5" s="645" t="s">
        <v>209</v>
      </c>
      <c r="K5" s="646"/>
      <c r="L5" s="646"/>
      <c r="M5" s="647" t="s">
        <v>42</v>
      </c>
      <c r="N5" s="645" t="s">
        <v>210</v>
      </c>
      <c r="O5" s="646"/>
      <c r="P5" s="646"/>
      <c r="Q5" s="647" t="s">
        <v>44</v>
      </c>
    </row>
    <row r="6" spans="1:17" s="655" customFormat="1" ht="14.25" thickBot="1">
      <c r="A6" s="650"/>
      <c r="B6" s="651" t="s">
        <v>11</v>
      </c>
      <c r="C6" s="652" t="s">
        <v>12</v>
      </c>
      <c r="D6" s="652" t="s">
        <v>13</v>
      </c>
      <c r="E6" s="653"/>
      <c r="F6" s="651" t="s">
        <v>11</v>
      </c>
      <c r="G6" s="652" t="s">
        <v>12</v>
      </c>
      <c r="H6" s="652" t="s">
        <v>13</v>
      </c>
      <c r="I6" s="654"/>
      <c r="J6" s="651" t="s">
        <v>11</v>
      </c>
      <c r="K6" s="652" t="s">
        <v>12</v>
      </c>
      <c r="L6" s="652" t="s">
        <v>13</v>
      </c>
      <c r="M6" s="653"/>
      <c r="N6" s="651" t="s">
        <v>11</v>
      </c>
      <c r="O6" s="652" t="s">
        <v>12</v>
      </c>
      <c r="P6" s="652" t="s">
        <v>13</v>
      </c>
      <c r="Q6" s="653"/>
    </row>
    <row r="7" spans="1:17" s="662" customFormat="1" ht="18" customHeight="1" thickBot="1">
      <c r="A7" s="656" t="s">
        <v>4</v>
      </c>
      <c r="B7" s="657">
        <f>B8+B19+B32+B39+B48+B55</f>
        <v>245574</v>
      </c>
      <c r="C7" s="658">
        <f>C8+C19+C32+C39+C48+C55</f>
        <v>281837</v>
      </c>
      <c r="D7" s="659">
        <f>C7+B7</f>
        <v>527411</v>
      </c>
      <c r="E7" s="660">
        <f aca="true" t="shared" si="0" ref="E7:E55">D7/$D$7</f>
        <v>1</v>
      </c>
      <c r="F7" s="657">
        <f>F8+F19+F32+F39+F48+F55</f>
        <v>248945</v>
      </c>
      <c r="G7" s="658">
        <f>G8+G19+G32+G39+G48+G55</f>
        <v>267869</v>
      </c>
      <c r="H7" s="659">
        <f>G7+F7</f>
        <v>516814</v>
      </c>
      <c r="I7" s="661">
        <f>IF(ISERROR(D7/H7-1),"         /0",(D7/H7-1))</f>
        <v>0.020504475497954866</v>
      </c>
      <c r="J7" s="657">
        <f>J8+J19+J32+J39+J48+J55</f>
        <v>1579228</v>
      </c>
      <c r="K7" s="658">
        <f>K8+K19+K32+K39+K48+K55</f>
        <v>1542655</v>
      </c>
      <c r="L7" s="659">
        <f>K7+J7</f>
        <v>3121883</v>
      </c>
      <c r="M7" s="660">
        <f aca="true" t="shared" si="1" ref="M7:M55">L7/$L$7</f>
        <v>1</v>
      </c>
      <c r="N7" s="657">
        <f>N8+N19+N32+N39+N48+N55</f>
        <v>1560809</v>
      </c>
      <c r="O7" s="658">
        <f>O8+O19+O32+O39+O48+O55</f>
        <v>1468088</v>
      </c>
      <c r="P7" s="659">
        <f>O7+N7</f>
        <v>3028897</v>
      </c>
      <c r="Q7" s="661">
        <f>IF(ISERROR(L7/P7-1),"         /0",(L7/P7-1))</f>
        <v>0.03069962431868767</v>
      </c>
    </row>
    <row r="8" spans="1:17" s="668" customFormat="1" ht="18.75" customHeight="1">
      <c r="A8" s="663" t="s">
        <v>211</v>
      </c>
      <c r="B8" s="664">
        <f>SUM(B9:B18)</f>
        <v>103701</v>
      </c>
      <c r="C8" s="665">
        <f>SUM(C9:C18)</f>
        <v>119527</v>
      </c>
      <c r="D8" s="665">
        <f>C8+B8</f>
        <v>223228</v>
      </c>
      <c r="E8" s="666">
        <f t="shared" si="0"/>
        <v>0.4232524539685369</v>
      </c>
      <c r="F8" s="664">
        <f>SUM(F9:F18)</f>
        <v>96712</v>
      </c>
      <c r="G8" s="665">
        <f>SUM(G9:G18)</f>
        <v>110453</v>
      </c>
      <c r="H8" s="665">
        <f>G8+F8</f>
        <v>207165</v>
      </c>
      <c r="I8" s="667">
        <f>IF(ISERROR(D8/H8-1),"         /0",(D8/H8-1))</f>
        <v>0.0775372287789926</v>
      </c>
      <c r="J8" s="664">
        <f>SUM(J9:J18)</f>
        <v>594789</v>
      </c>
      <c r="K8" s="665">
        <f>SUM(K9:K18)</f>
        <v>602041</v>
      </c>
      <c r="L8" s="665">
        <f>K8+J8</f>
        <v>1196830</v>
      </c>
      <c r="M8" s="666">
        <f t="shared" si="1"/>
        <v>0.3833679865645189</v>
      </c>
      <c r="N8" s="664">
        <f>SUM(N9:N18)</f>
        <v>552196</v>
      </c>
      <c r="O8" s="665">
        <f>SUM(O9:O18)</f>
        <v>547617</v>
      </c>
      <c r="P8" s="665">
        <f>O8+N8</f>
        <v>1099813</v>
      </c>
      <c r="Q8" s="667">
        <f>IF(ISERROR(L8/P8-1),"         /0",(L8/P8-1))</f>
        <v>0.08821226881297095</v>
      </c>
    </row>
    <row r="9" spans="1:17" ht="18.75" customHeight="1">
      <c r="A9" s="669" t="s">
        <v>47</v>
      </c>
      <c r="B9" s="670">
        <v>39632</v>
      </c>
      <c r="C9" s="671">
        <v>49238</v>
      </c>
      <c r="D9" s="671">
        <f>C9+B9</f>
        <v>88870</v>
      </c>
      <c r="E9" s="672">
        <f t="shared" si="0"/>
        <v>0.16850236343193448</v>
      </c>
      <c r="F9" s="670">
        <v>40761</v>
      </c>
      <c r="G9" s="671">
        <v>49287</v>
      </c>
      <c r="H9" s="671">
        <f>G9+F9</f>
        <v>90048</v>
      </c>
      <c r="I9" s="673">
        <f>IF(ISERROR(D9/H9-1),"         /0",(D9/H9-1))</f>
        <v>-0.013081911869225249</v>
      </c>
      <c r="J9" s="670">
        <v>234441</v>
      </c>
      <c r="K9" s="671">
        <v>249350</v>
      </c>
      <c r="L9" s="671">
        <f>K9+J9</f>
        <v>483791</v>
      </c>
      <c r="M9" s="672">
        <f t="shared" si="1"/>
        <v>0.1549676909736848</v>
      </c>
      <c r="N9" s="671">
        <v>239615</v>
      </c>
      <c r="O9" s="671">
        <v>251224</v>
      </c>
      <c r="P9" s="671">
        <f>O9+N9</f>
        <v>490839</v>
      </c>
      <c r="Q9" s="673">
        <f>IF(ISERROR(L9/P9-1),"         /0",(L9/P9-1))</f>
        <v>-0.014359087195597753</v>
      </c>
    </row>
    <row r="10" spans="1:17" ht="18.75" customHeight="1">
      <c r="A10" s="669" t="s">
        <v>69</v>
      </c>
      <c r="B10" s="670">
        <v>21519</v>
      </c>
      <c r="C10" s="671">
        <v>25159</v>
      </c>
      <c r="D10" s="671">
        <f aca="true" t="shared" si="2" ref="D10:D17">C10+B10</f>
        <v>46678</v>
      </c>
      <c r="E10" s="672">
        <f t="shared" si="0"/>
        <v>0.08850403195989466</v>
      </c>
      <c r="F10" s="670">
        <v>26131</v>
      </c>
      <c r="G10" s="671">
        <v>31637</v>
      </c>
      <c r="H10" s="671">
        <f aca="true" t="shared" si="3" ref="H10:H17">G10+F10</f>
        <v>57768</v>
      </c>
      <c r="I10" s="673">
        <f aca="true" t="shared" si="4" ref="I10:I17">IF(ISERROR(D10/H10-1),"         /0",(D10/H10-1))</f>
        <v>-0.1919747957346628</v>
      </c>
      <c r="J10" s="670">
        <v>122934</v>
      </c>
      <c r="K10" s="671">
        <v>132308</v>
      </c>
      <c r="L10" s="671">
        <f aca="true" t="shared" si="5" ref="L10:L17">K10+J10</f>
        <v>255242</v>
      </c>
      <c r="M10" s="672">
        <f t="shared" si="1"/>
        <v>0.08175898968667307</v>
      </c>
      <c r="N10" s="671">
        <v>151684</v>
      </c>
      <c r="O10" s="671">
        <v>158291</v>
      </c>
      <c r="P10" s="671">
        <f aca="true" t="shared" si="6" ref="P10:P17">O10+N10</f>
        <v>309975</v>
      </c>
      <c r="Q10" s="673">
        <f aca="true" t="shared" si="7" ref="Q10:Q17">IF(ISERROR(L10/P10-1),"         /0",(L10/P10-1))</f>
        <v>-0.17657230421808212</v>
      </c>
    </row>
    <row r="11" spans="1:17" ht="18.75" customHeight="1">
      <c r="A11" s="669" t="s">
        <v>73</v>
      </c>
      <c r="B11" s="670">
        <v>9839</v>
      </c>
      <c r="C11" s="671">
        <v>12123</v>
      </c>
      <c r="D11" s="671">
        <f t="shared" si="2"/>
        <v>21962</v>
      </c>
      <c r="E11" s="672">
        <f t="shared" si="0"/>
        <v>0.041641148933184935</v>
      </c>
      <c r="F11" s="670">
        <v>3476</v>
      </c>
      <c r="G11" s="671">
        <v>4123</v>
      </c>
      <c r="H11" s="671">
        <f t="shared" si="3"/>
        <v>7599</v>
      </c>
      <c r="I11" s="673">
        <f t="shared" si="4"/>
        <v>1.8901171206737728</v>
      </c>
      <c r="J11" s="670">
        <v>54477</v>
      </c>
      <c r="K11" s="671">
        <v>56896</v>
      </c>
      <c r="L11" s="671">
        <f t="shared" si="5"/>
        <v>111373</v>
      </c>
      <c r="M11" s="672">
        <f t="shared" si="1"/>
        <v>0.0356749436157601</v>
      </c>
      <c r="N11" s="671">
        <v>8949</v>
      </c>
      <c r="O11" s="671">
        <v>9976</v>
      </c>
      <c r="P11" s="671">
        <f t="shared" si="6"/>
        <v>18925</v>
      </c>
      <c r="Q11" s="673">
        <f t="shared" si="7"/>
        <v>4.884966974900925</v>
      </c>
    </row>
    <row r="12" spans="1:17" ht="18.75" customHeight="1">
      <c r="A12" s="669" t="s">
        <v>72</v>
      </c>
      <c r="B12" s="670">
        <v>10169</v>
      </c>
      <c r="C12" s="671">
        <v>11232</v>
      </c>
      <c r="D12" s="671">
        <f t="shared" si="2"/>
        <v>21401</v>
      </c>
      <c r="E12" s="672">
        <f t="shared" si="0"/>
        <v>0.04057746235857804</v>
      </c>
      <c r="F12" s="670">
        <v>9762</v>
      </c>
      <c r="G12" s="671">
        <v>10209</v>
      </c>
      <c r="H12" s="671">
        <f t="shared" si="3"/>
        <v>19971</v>
      </c>
      <c r="I12" s="673">
        <f t="shared" si="4"/>
        <v>0.07160382554704325</v>
      </c>
      <c r="J12" s="670">
        <v>57254</v>
      </c>
      <c r="K12" s="671">
        <v>62149</v>
      </c>
      <c r="L12" s="671">
        <f t="shared" si="5"/>
        <v>119403</v>
      </c>
      <c r="M12" s="672">
        <f t="shared" si="1"/>
        <v>0.03824710919659705</v>
      </c>
      <c r="N12" s="671">
        <v>52266</v>
      </c>
      <c r="O12" s="671">
        <v>52577</v>
      </c>
      <c r="P12" s="671">
        <f t="shared" si="6"/>
        <v>104843</v>
      </c>
      <c r="Q12" s="673">
        <f t="shared" si="7"/>
        <v>0.13887431683564944</v>
      </c>
    </row>
    <row r="13" spans="1:17" ht="18.75" customHeight="1">
      <c r="A13" s="669" t="s">
        <v>74</v>
      </c>
      <c r="B13" s="670">
        <v>7855</v>
      </c>
      <c r="C13" s="671">
        <v>9127</v>
      </c>
      <c r="D13" s="671">
        <f t="shared" si="2"/>
        <v>16982</v>
      </c>
      <c r="E13" s="672">
        <f t="shared" si="0"/>
        <v>0.03219879752223598</v>
      </c>
      <c r="F13" s="670">
        <v>5091</v>
      </c>
      <c r="G13" s="671">
        <v>5494</v>
      </c>
      <c r="H13" s="671">
        <f t="shared" si="3"/>
        <v>10585</v>
      </c>
      <c r="I13" s="673">
        <f t="shared" si="4"/>
        <v>0.6043457723193197</v>
      </c>
      <c r="J13" s="670">
        <v>44257</v>
      </c>
      <c r="K13" s="671">
        <v>42422</v>
      </c>
      <c r="L13" s="671">
        <f t="shared" si="5"/>
        <v>86679</v>
      </c>
      <c r="M13" s="672">
        <f t="shared" si="1"/>
        <v>0.02776497389556239</v>
      </c>
      <c r="N13" s="671">
        <v>29503</v>
      </c>
      <c r="O13" s="671">
        <v>29618</v>
      </c>
      <c r="P13" s="671">
        <f t="shared" si="6"/>
        <v>59121</v>
      </c>
      <c r="Q13" s="673">
        <f t="shared" si="7"/>
        <v>0.46612878672552904</v>
      </c>
    </row>
    <row r="14" spans="1:17" ht="18.75" customHeight="1">
      <c r="A14" s="669" t="s">
        <v>78</v>
      </c>
      <c r="B14" s="670">
        <v>4221</v>
      </c>
      <c r="C14" s="671">
        <v>4538</v>
      </c>
      <c r="D14" s="671">
        <f t="shared" si="2"/>
        <v>8759</v>
      </c>
      <c r="E14" s="672">
        <f t="shared" si="0"/>
        <v>0.01660754136716906</v>
      </c>
      <c r="F14" s="670"/>
      <c r="G14" s="671"/>
      <c r="H14" s="671">
        <f t="shared" si="3"/>
        <v>0</v>
      </c>
      <c r="I14" s="673" t="str">
        <f t="shared" si="4"/>
        <v>         /0</v>
      </c>
      <c r="J14" s="670">
        <v>20497</v>
      </c>
      <c r="K14" s="671">
        <v>19459</v>
      </c>
      <c r="L14" s="671">
        <f t="shared" si="5"/>
        <v>39956</v>
      </c>
      <c r="M14" s="672">
        <f t="shared" si="1"/>
        <v>0.012798685921285326</v>
      </c>
      <c r="N14" s="671"/>
      <c r="O14" s="671"/>
      <c r="P14" s="671">
        <f t="shared" si="6"/>
        <v>0</v>
      </c>
      <c r="Q14" s="673" t="str">
        <f t="shared" si="7"/>
        <v>         /0</v>
      </c>
    </row>
    <row r="15" spans="1:17" ht="18.75" customHeight="1">
      <c r="A15" s="669" t="s">
        <v>82</v>
      </c>
      <c r="B15" s="670">
        <v>2637</v>
      </c>
      <c r="C15" s="671">
        <v>2774</v>
      </c>
      <c r="D15" s="671">
        <f t="shared" si="2"/>
        <v>5411</v>
      </c>
      <c r="E15" s="672">
        <f t="shared" si="0"/>
        <v>0.010259550900531085</v>
      </c>
      <c r="F15" s="670">
        <v>2626</v>
      </c>
      <c r="G15" s="671">
        <v>2677</v>
      </c>
      <c r="H15" s="671">
        <f t="shared" si="3"/>
        <v>5303</v>
      </c>
      <c r="I15" s="673">
        <f t="shared" si="4"/>
        <v>0.02036583066188946</v>
      </c>
      <c r="J15" s="670">
        <v>17471</v>
      </c>
      <c r="K15" s="671">
        <v>13896</v>
      </c>
      <c r="L15" s="671">
        <f t="shared" si="5"/>
        <v>31367</v>
      </c>
      <c r="M15" s="672">
        <f t="shared" si="1"/>
        <v>0.010047461740238184</v>
      </c>
      <c r="N15" s="671">
        <v>17880</v>
      </c>
      <c r="O15" s="671">
        <v>13418</v>
      </c>
      <c r="P15" s="671">
        <f t="shared" si="6"/>
        <v>31298</v>
      </c>
      <c r="Q15" s="673">
        <f t="shared" si="7"/>
        <v>0.0022046137133362453</v>
      </c>
    </row>
    <row r="16" spans="1:17" ht="18.75" customHeight="1">
      <c r="A16" s="669" t="s">
        <v>70</v>
      </c>
      <c r="B16" s="670">
        <v>2671</v>
      </c>
      <c r="C16" s="671">
        <v>2725</v>
      </c>
      <c r="D16" s="671">
        <f t="shared" si="2"/>
        <v>5396</v>
      </c>
      <c r="E16" s="672">
        <f t="shared" si="0"/>
        <v>0.010231110083028227</v>
      </c>
      <c r="F16" s="670">
        <v>2799</v>
      </c>
      <c r="G16" s="671">
        <v>3035</v>
      </c>
      <c r="H16" s="671">
        <f t="shared" si="3"/>
        <v>5834</v>
      </c>
      <c r="I16" s="673">
        <f t="shared" si="4"/>
        <v>-0.07507713404182381</v>
      </c>
      <c r="J16" s="670">
        <v>14723</v>
      </c>
      <c r="K16" s="671">
        <v>11757</v>
      </c>
      <c r="L16" s="671">
        <f t="shared" si="5"/>
        <v>26480</v>
      </c>
      <c r="M16" s="672">
        <f t="shared" si="1"/>
        <v>0.008482060346271785</v>
      </c>
      <c r="N16" s="671">
        <v>18109</v>
      </c>
      <c r="O16" s="671">
        <v>14872</v>
      </c>
      <c r="P16" s="671">
        <f t="shared" si="6"/>
        <v>32981</v>
      </c>
      <c r="Q16" s="673">
        <f t="shared" si="7"/>
        <v>-0.19711348958491248</v>
      </c>
    </row>
    <row r="17" spans="1:17" ht="18.75" customHeight="1">
      <c r="A17" s="669" t="s">
        <v>80</v>
      </c>
      <c r="B17" s="670">
        <v>2030</v>
      </c>
      <c r="C17" s="671">
        <v>2273</v>
      </c>
      <c r="D17" s="671">
        <f t="shared" si="2"/>
        <v>4303</v>
      </c>
      <c r="E17" s="672">
        <f t="shared" si="0"/>
        <v>0.008158722514319951</v>
      </c>
      <c r="F17" s="670">
        <v>2402</v>
      </c>
      <c r="G17" s="671">
        <v>2631</v>
      </c>
      <c r="H17" s="671">
        <f t="shared" si="3"/>
        <v>5033</v>
      </c>
      <c r="I17" s="673">
        <f t="shared" si="4"/>
        <v>-0.14504271806079871</v>
      </c>
      <c r="J17" s="670">
        <v>10792</v>
      </c>
      <c r="K17" s="671">
        <v>12586</v>
      </c>
      <c r="L17" s="671">
        <f t="shared" si="5"/>
        <v>23378</v>
      </c>
      <c r="M17" s="672">
        <f t="shared" si="1"/>
        <v>0.007488429258879977</v>
      </c>
      <c r="N17" s="671">
        <v>12878</v>
      </c>
      <c r="O17" s="671">
        <v>13103</v>
      </c>
      <c r="P17" s="671">
        <f t="shared" si="6"/>
        <v>25981</v>
      </c>
      <c r="Q17" s="673">
        <f t="shared" si="7"/>
        <v>-0.1001885993610716</v>
      </c>
    </row>
    <row r="18" spans="1:17" ht="18.75" customHeight="1" thickBot="1">
      <c r="A18" s="669" t="s">
        <v>102</v>
      </c>
      <c r="B18" s="670">
        <v>3128</v>
      </c>
      <c r="C18" s="671">
        <v>338</v>
      </c>
      <c r="D18" s="671">
        <f aca="true" t="shared" si="8" ref="D18:D40">C18+B18</f>
        <v>3466</v>
      </c>
      <c r="E18" s="672">
        <f t="shared" si="0"/>
        <v>0.006571724897660458</v>
      </c>
      <c r="F18" s="670">
        <v>3664</v>
      </c>
      <c r="G18" s="671">
        <v>1360</v>
      </c>
      <c r="H18" s="671">
        <f aca="true" t="shared" si="9" ref="H18:H40">G18+F18</f>
        <v>5024</v>
      </c>
      <c r="I18" s="673">
        <f aca="true" t="shared" si="10" ref="I18:I31">IF(ISERROR(D18/H18-1),"         /0",(D18/H18-1))</f>
        <v>-0.3101114649681529</v>
      </c>
      <c r="J18" s="670">
        <v>17943</v>
      </c>
      <c r="K18" s="671">
        <v>1218</v>
      </c>
      <c r="L18" s="671">
        <f aca="true" t="shared" si="11" ref="L18:L40">K18+J18</f>
        <v>19161</v>
      </c>
      <c r="M18" s="672">
        <f t="shared" si="1"/>
        <v>0.006137641929566226</v>
      </c>
      <c r="N18" s="671">
        <v>21312</v>
      </c>
      <c r="O18" s="671">
        <v>4538</v>
      </c>
      <c r="P18" s="671">
        <f aca="true" t="shared" si="12" ref="P18:P40">O18+N18</f>
        <v>25850</v>
      </c>
      <c r="Q18" s="673">
        <f aca="true" t="shared" si="13" ref="Q18:Q31">IF(ISERROR(L18/P18-1),"         /0",(L18/P18-1))</f>
        <v>-0.258762088974855</v>
      </c>
    </row>
    <row r="19" spans="1:17" s="668" customFormat="1" ht="18.75" customHeight="1">
      <c r="A19" s="663" t="s">
        <v>172</v>
      </c>
      <c r="B19" s="664">
        <f>SUM(B20:B31)</f>
        <v>54586</v>
      </c>
      <c r="C19" s="665">
        <f>SUM(C20:C31)</f>
        <v>62320</v>
      </c>
      <c r="D19" s="665">
        <f t="shared" si="8"/>
        <v>116906</v>
      </c>
      <c r="E19" s="666">
        <f t="shared" si="0"/>
        <v>0.22166014739927684</v>
      </c>
      <c r="F19" s="664">
        <f>SUM(F20:F31)</f>
        <v>59597</v>
      </c>
      <c r="G19" s="665">
        <f>SUM(G20:G31)</f>
        <v>68043</v>
      </c>
      <c r="H19" s="665">
        <f t="shared" si="9"/>
        <v>127640</v>
      </c>
      <c r="I19" s="667">
        <f t="shared" si="10"/>
        <v>-0.08409589470385459</v>
      </c>
      <c r="J19" s="664">
        <f>SUM(J20:J31)</f>
        <v>396296</v>
      </c>
      <c r="K19" s="665">
        <f>SUM(K20:K31)</f>
        <v>393010</v>
      </c>
      <c r="L19" s="665">
        <f t="shared" si="11"/>
        <v>789306</v>
      </c>
      <c r="M19" s="666">
        <f t="shared" si="1"/>
        <v>0.2528301028577945</v>
      </c>
      <c r="N19" s="664">
        <f>SUM(N20:N31)</f>
        <v>410933</v>
      </c>
      <c r="O19" s="665">
        <f>SUM(O20:O31)</f>
        <v>413594</v>
      </c>
      <c r="P19" s="665">
        <f t="shared" si="12"/>
        <v>824527</v>
      </c>
      <c r="Q19" s="667">
        <f t="shared" si="13"/>
        <v>-0.04271661206970789</v>
      </c>
    </row>
    <row r="20" spans="1:17" ht="18.75" customHeight="1">
      <c r="A20" s="674" t="s">
        <v>47</v>
      </c>
      <c r="B20" s="675">
        <v>28765</v>
      </c>
      <c r="C20" s="676">
        <v>34274</v>
      </c>
      <c r="D20" s="676">
        <f t="shared" si="8"/>
        <v>63039</v>
      </c>
      <c r="E20" s="677">
        <f t="shared" si="0"/>
        <v>0.1195253796375123</v>
      </c>
      <c r="F20" s="675">
        <v>28058</v>
      </c>
      <c r="G20" s="676">
        <v>33584</v>
      </c>
      <c r="H20" s="676">
        <f t="shared" si="9"/>
        <v>61642</v>
      </c>
      <c r="I20" s="678">
        <f t="shared" si="10"/>
        <v>0.02266311930177478</v>
      </c>
      <c r="J20" s="675">
        <v>192599</v>
      </c>
      <c r="K20" s="676">
        <v>203088</v>
      </c>
      <c r="L20" s="676">
        <f t="shared" si="11"/>
        <v>395687</v>
      </c>
      <c r="M20" s="677">
        <f t="shared" si="1"/>
        <v>0.12674626179136117</v>
      </c>
      <c r="N20" s="676">
        <v>212555</v>
      </c>
      <c r="O20" s="676">
        <v>225717</v>
      </c>
      <c r="P20" s="676">
        <f t="shared" si="12"/>
        <v>438272</v>
      </c>
      <c r="Q20" s="678">
        <f t="shared" si="13"/>
        <v>-0.09716568706191586</v>
      </c>
    </row>
    <row r="21" spans="1:17" ht="18.75" customHeight="1">
      <c r="A21" s="674" t="s">
        <v>76</v>
      </c>
      <c r="B21" s="675">
        <v>6203</v>
      </c>
      <c r="C21" s="676">
        <v>7489</v>
      </c>
      <c r="D21" s="676">
        <f t="shared" si="8"/>
        <v>13692</v>
      </c>
      <c r="E21" s="677">
        <f t="shared" si="0"/>
        <v>0.025960778216609057</v>
      </c>
      <c r="F21" s="675">
        <v>6611</v>
      </c>
      <c r="G21" s="676">
        <v>7591</v>
      </c>
      <c r="H21" s="676">
        <f t="shared" si="9"/>
        <v>14202</v>
      </c>
      <c r="I21" s="678">
        <f t="shared" si="10"/>
        <v>-0.035910435149978825</v>
      </c>
      <c r="J21" s="675">
        <v>42614</v>
      </c>
      <c r="K21" s="676">
        <v>42183</v>
      </c>
      <c r="L21" s="676">
        <f t="shared" si="11"/>
        <v>84797</v>
      </c>
      <c r="M21" s="677">
        <f t="shared" si="1"/>
        <v>0.027162132597538087</v>
      </c>
      <c r="N21" s="676">
        <v>43142</v>
      </c>
      <c r="O21" s="676">
        <v>42376</v>
      </c>
      <c r="P21" s="676">
        <f t="shared" si="12"/>
        <v>85518</v>
      </c>
      <c r="Q21" s="678">
        <f t="shared" si="13"/>
        <v>-0.00843097359620193</v>
      </c>
    </row>
    <row r="22" spans="1:17" ht="18.75" customHeight="1">
      <c r="A22" s="674" t="s">
        <v>77</v>
      </c>
      <c r="B22" s="675">
        <v>5433</v>
      </c>
      <c r="C22" s="676">
        <v>6604</v>
      </c>
      <c r="D22" s="676">
        <f t="shared" si="8"/>
        <v>12037</v>
      </c>
      <c r="E22" s="677">
        <f t="shared" si="0"/>
        <v>0.022822808018793692</v>
      </c>
      <c r="F22" s="675">
        <v>4050</v>
      </c>
      <c r="G22" s="676">
        <v>4495</v>
      </c>
      <c r="H22" s="676">
        <f t="shared" si="9"/>
        <v>8545</v>
      </c>
      <c r="I22" s="678">
        <f t="shared" si="10"/>
        <v>0.40866003510825033</v>
      </c>
      <c r="J22" s="675">
        <v>42161</v>
      </c>
      <c r="K22" s="676">
        <v>42423</v>
      </c>
      <c r="L22" s="676">
        <f t="shared" si="11"/>
        <v>84584</v>
      </c>
      <c r="M22" s="677">
        <f t="shared" si="1"/>
        <v>0.027093904544148516</v>
      </c>
      <c r="N22" s="676">
        <v>23165</v>
      </c>
      <c r="O22" s="676">
        <v>23150</v>
      </c>
      <c r="P22" s="676">
        <f t="shared" si="12"/>
        <v>46315</v>
      </c>
      <c r="Q22" s="678">
        <f t="shared" si="13"/>
        <v>0.8262765842599589</v>
      </c>
    </row>
    <row r="23" spans="1:17" ht="18.75" customHeight="1">
      <c r="A23" s="674" t="s">
        <v>48</v>
      </c>
      <c r="B23" s="675">
        <v>5899</v>
      </c>
      <c r="C23" s="676">
        <v>4110</v>
      </c>
      <c r="D23" s="676">
        <f t="shared" si="8"/>
        <v>10009</v>
      </c>
      <c r="E23" s="677">
        <f t="shared" si="0"/>
        <v>0.01897760949240725</v>
      </c>
      <c r="F23" s="675">
        <v>5766</v>
      </c>
      <c r="G23" s="676">
        <v>4719</v>
      </c>
      <c r="H23" s="676">
        <f t="shared" si="9"/>
        <v>10485</v>
      </c>
      <c r="I23" s="678">
        <f t="shared" si="10"/>
        <v>-0.04539818788745831</v>
      </c>
      <c r="J23" s="675">
        <v>41949</v>
      </c>
      <c r="K23" s="676">
        <v>27423</v>
      </c>
      <c r="L23" s="676">
        <f t="shared" si="11"/>
        <v>69372</v>
      </c>
      <c r="M23" s="677">
        <f t="shared" si="1"/>
        <v>0.02222120431803498</v>
      </c>
      <c r="N23" s="676">
        <v>48198</v>
      </c>
      <c r="O23" s="676">
        <v>33833</v>
      </c>
      <c r="P23" s="676">
        <f t="shared" si="12"/>
        <v>82031</v>
      </c>
      <c r="Q23" s="678">
        <f t="shared" si="13"/>
        <v>-0.15431970840292086</v>
      </c>
    </row>
    <row r="24" spans="1:17" ht="18.75" customHeight="1">
      <c r="A24" s="674" t="s">
        <v>70</v>
      </c>
      <c r="B24" s="675">
        <v>1593</v>
      </c>
      <c r="C24" s="676">
        <v>1869</v>
      </c>
      <c r="D24" s="676">
        <f t="shared" si="8"/>
        <v>3462</v>
      </c>
      <c r="E24" s="677">
        <f t="shared" si="0"/>
        <v>0.006564140679659696</v>
      </c>
      <c r="F24" s="675">
        <v>1253</v>
      </c>
      <c r="G24" s="676">
        <v>1213</v>
      </c>
      <c r="H24" s="676">
        <f t="shared" si="9"/>
        <v>2466</v>
      </c>
      <c r="I24" s="678">
        <f t="shared" si="10"/>
        <v>0.4038929440389294</v>
      </c>
      <c r="J24" s="675">
        <v>12809</v>
      </c>
      <c r="K24" s="676">
        <v>14720</v>
      </c>
      <c r="L24" s="676">
        <f t="shared" si="11"/>
        <v>27529</v>
      </c>
      <c r="M24" s="677">
        <f t="shared" si="1"/>
        <v>0.008818075501227944</v>
      </c>
      <c r="N24" s="676">
        <v>12067</v>
      </c>
      <c r="O24" s="676">
        <v>12803</v>
      </c>
      <c r="P24" s="676">
        <f t="shared" si="12"/>
        <v>24870</v>
      </c>
      <c r="Q24" s="678">
        <f t="shared" si="13"/>
        <v>0.10691596300763972</v>
      </c>
    </row>
    <row r="25" spans="1:17" ht="18.75" customHeight="1">
      <c r="A25" s="674" t="s">
        <v>84</v>
      </c>
      <c r="B25" s="675">
        <v>1331</v>
      </c>
      <c r="C25" s="676">
        <v>1531</v>
      </c>
      <c r="D25" s="676">
        <f t="shared" si="8"/>
        <v>2862</v>
      </c>
      <c r="E25" s="677">
        <f t="shared" si="0"/>
        <v>0.005426507979545364</v>
      </c>
      <c r="F25" s="675">
        <v>3251</v>
      </c>
      <c r="G25" s="676">
        <v>3319</v>
      </c>
      <c r="H25" s="676">
        <f t="shared" si="9"/>
        <v>6570</v>
      </c>
      <c r="I25" s="678">
        <f t="shared" si="10"/>
        <v>-0.5643835616438356</v>
      </c>
      <c r="J25" s="675">
        <v>10899</v>
      </c>
      <c r="K25" s="676">
        <v>11471</v>
      </c>
      <c r="L25" s="676">
        <f t="shared" si="11"/>
        <v>22370</v>
      </c>
      <c r="M25" s="677">
        <f t="shared" si="1"/>
        <v>0.007165547203402562</v>
      </c>
      <c r="N25" s="676">
        <v>17060</v>
      </c>
      <c r="O25" s="676">
        <v>17825</v>
      </c>
      <c r="P25" s="676">
        <f t="shared" si="12"/>
        <v>34885</v>
      </c>
      <c r="Q25" s="678">
        <f t="shared" si="13"/>
        <v>-0.35875017916009744</v>
      </c>
    </row>
    <row r="26" spans="1:17" ht="18.75" customHeight="1">
      <c r="A26" s="674" t="s">
        <v>80</v>
      </c>
      <c r="B26" s="675">
        <v>1365</v>
      </c>
      <c r="C26" s="676">
        <v>1471</v>
      </c>
      <c r="D26" s="676">
        <f t="shared" si="8"/>
        <v>2836</v>
      </c>
      <c r="E26" s="677">
        <f t="shared" si="0"/>
        <v>0.0053772105625404095</v>
      </c>
      <c r="F26" s="675">
        <v>1649</v>
      </c>
      <c r="G26" s="676">
        <v>2350</v>
      </c>
      <c r="H26" s="676">
        <f t="shared" si="9"/>
        <v>3999</v>
      </c>
      <c r="I26" s="678">
        <f t="shared" si="10"/>
        <v>-0.2908227056764191</v>
      </c>
      <c r="J26" s="675">
        <v>11818</v>
      </c>
      <c r="K26" s="676">
        <v>12013</v>
      </c>
      <c r="L26" s="676">
        <f t="shared" si="11"/>
        <v>23831</v>
      </c>
      <c r="M26" s="677">
        <f t="shared" si="1"/>
        <v>0.007633533992145125</v>
      </c>
      <c r="N26" s="676">
        <v>11928</v>
      </c>
      <c r="O26" s="676">
        <v>14280</v>
      </c>
      <c r="P26" s="676">
        <f t="shared" si="12"/>
        <v>26208</v>
      </c>
      <c r="Q26" s="678">
        <f t="shared" si="13"/>
        <v>-0.09069749694749696</v>
      </c>
    </row>
    <row r="27" spans="1:17" ht="18.75" customHeight="1">
      <c r="A27" s="674" t="s">
        <v>49</v>
      </c>
      <c r="B27" s="675">
        <v>1005</v>
      </c>
      <c r="C27" s="676">
        <v>1562</v>
      </c>
      <c r="D27" s="676">
        <f t="shared" si="8"/>
        <v>2567</v>
      </c>
      <c r="E27" s="677">
        <f t="shared" si="0"/>
        <v>0.004867171901989151</v>
      </c>
      <c r="F27" s="675">
        <v>2725</v>
      </c>
      <c r="G27" s="676">
        <v>4101</v>
      </c>
      <c r="H27" s="676">
        <f t="shared" si="9"/>
        <v>6826</v>
      </c>
      <c r="I27" s="678">
        <f t="shared" si="10"/>
        <v>-0.623937884559039</v>
      </c>
      <c r="J27" s="675">
        <v>17182</v>
      </c>
      <c r="K27" s="676">
        <v>14472</v>
      </c>
      <c r="L27" s="676">
        <f t="shared" si="11"/>
        <v>31654</v>
      </c>
      <c r="M27" s="677">
        <f t="shared" si="1"/>
        <v>0.010139393436589391</v>
      </c>
      <c r="N27" s="676">
        <v>5148</v>
      </c>
      <c r="O27" s="676">
        <v>6114</v>
      </c>
      <c r="P27" s="676">
        <f t="shared" si="12"/>
        <v>11262</v>
      </c>
      <c r="Q27" s="678">
        <f t="shared" si="13"/>
        <v>1.8106908186822945</v>
      </c>
    </row>
    <row r="28" spans="1:17" ht="18.75" customHeight="1">
      <c r="A28" s="674" t="s">
        <v>50</v>
      </c>
      <c r="B28" s="675">
        <v>1178</v>
      </c>
      <c r="C28" s="676">
        <v>1344</v>
      </c>
      <c r="D28" s="676">
        <f t="shared" si="8"/>
        <v>2522</v>
      </c>
      <c r="E28" s="677">
        <f t="shared" si="0"/>
        <v>0.0047818494494805755</v>
      </c>
      <c r="F28" s="675">
        <v>1052</v>
      </c>
      <c r="G28" s="676">
        <v>1145</v>
      </c>
      <c r="H28" s="676">
        <f t="shared" si="9"/>
        <v>2197</v>
      </c>
      <c r="I28" s="678">
        <f t="shared" si="10"/>
        <v>0.14792899408284033</v>
      </c>
      <c r="J28" s="675">
        <v>7719</v>
      </c>
      <c r="K28" s="676">
        <v>7843</v>
      </c>
      <c r="L28" s="676">
        <f t="shared" si="11"/>
        <v>15562</v>
      </c>
      <c r="M28" s="677">
        <f t="shared" si="1"/>
        <v>0.004984812050932081</v>
      </c>
      <c r="N28" s="676">
        <v>7412</v>
      </c>
      <c r="O28" s="676">
        <v>7429</v>
      </c>
      <c r="P28" s="676">
        <f t="shared" si="12"/>
        <v>14841</v>
      </c>
      <c r="Q28" s="678">
        <f t="shared" si="13"/>
        <v>0.048581631965501026</v>
      </c>
    </row>
    <row r="29" spans="1:17" ht="18.75" customHeight="1">
      <c r="A29" s="674" t="s">
        <v>85</v>
      </c>
      <c r="B29" s="675">
        <v>1072</v>
      </c>
      <c r="C29" s="676">
        <v>1296</v>
      </c>
      <c r="D29" s="676">
        <f t="shared" si="8"/>
        <v>2368</v>
      </c>
      <c r="E29" s="677">
        <f t="shared" si="0"/>
        <v>0.004489857056451231</v>
      </c>
      <c r="F29" s="675">
        <v>3290</v>
      </c>
      <c r="G29" s="676">
        <v>3485</v>
      </c>
      <c r="H29" s="676">
        <f t="shared" si="9"/>
        <v>6775</v>
      </c>
      <c r="I29" s="678">
        <f t="shared" si="10"/>
        <v>-0.650479704797048</v>
      </c>
      <c r="J29" s="675">
        <v>9764</v>
      </c>
      <c r="K29" s="676">
        <v>10049</v>
      </c>
      <c r="L29" s="676">
        <f t="shared" si="11"/>
        <v>19813</v>
      </c>
      <c r="M29" s="677">
        <f t="shared" si="1"/>
        <v>0.006346490243228206</v>
      </c>
      <c r="N29" s="676">
        <v>17851</v>
      </c>
      <c r="O29" s="676">
        <v>17434</v>
      </c>
      <c r="P29" s="676">
        <f t="shared" si="12"/>
        <v>35285</v>
      </c>
      <c r="Q29" s="678">
        <f t="shared" si="13"/>
        <v>-0.43848660904066883</v>
      </c>
    </row>
    <row r="30" spans="1:17" ht="18.75" customHeight="1">
      <c r="A30" s="674" t="s">
        <v>86</v>
      </c>
      <c r="B30" s="675">
        <v>677</v>
      </c>
      <c r="C30" s="676">
        <v>742</v>
      </c>
      <c r="D30" s="676">
        <f t="shared" si="8"/>
        <v>1419</v>
      </c>
      <c r="E30" s="677">
        <f t="shared" si="0"/>
        <v>0.0026905013357703955</v>
      </c>
      <c r="F30" s="675">
        <v>1162</v>
      </c>
      <c r="G30" s="676">
        <v>1247</v>
      </c>
      <c r="H30" s="676">
        <f t="shared" si="9"/>
        <v>2409</v>
      </c>
      <c r="I30" s="678">
        <f t="shared" si="10"/>
        <v>-0.410958904109589</v>
      </c>
      <c r="J30" s="675">
        <v>4255</v>
      </c>
      <c r="K30" s="676">
        <v>4973</v>
      </c>
      <c r="L30" s="676">
        <f t="shared" si="11"/>
        <v>9228</v>
      </c>
      <c r="M30" s="677">
        <f t="shared" si="1"/>
        <v>0.002955908341215862</v>
      </c>
      <c r="N30" s="676">
        <v>8076</v>
      </c>
      <c r="O30" s="676">
        <v>8399</v>
      </c>
      <c r="P30" s="676">
        <f t="shared" si="12"/>
        <v>16475</v>
      </c>
      <c r="Q30" s="678">
        <f t="shared" si="13"/>
        <v>-0.4398786039453718</v>
      </c>
    </row>
    <row r="31" spans="1:17" ht="18.75" customHeight="1">
      <c r="A31" s="674" t="s">
        <v>102</v>
      </c>
      <c r="B31" s="675">
        <v>65</v>
      </c>
      <c r="C31" s="676">
        <v>28</v>
      </c>
      <c r="D31" s="676">
        <f t="shared" si="8"/>
        <v>93</v>
      </c>
      <c r="E31" s="677">
        <f t="shared" si="0"/>
        <v>0.00017633306851772148</v>
      </c>
      <c r="F31" s="675">
        <v>730</v>
      </c>
      <c r="G31" s="676">
        <v>794</v>
      </c>
      <c r="H31" s="676">
        <f t="shared" si="9"/>
        <v>1524</v>
      </c>
      <c r="I31" s="678">
        <f t="shared" si="10"/>
        <v>-0.9389763779527559</v>
      </c>
      <c r="J31" s="675">
        <v>2527</v>
      </c>
      <c r="K31" s="676">
        <v>2352</v>
      </c>
      <c r="L31" s="676">
        <f t="shared" si="11"/>
        <v>4879</v>
      </c>
      <c r="M31" s="677">
        <f t="shared" si="1"/>
        <v>0.0015628388379705454</v>
      </c>
      <c r="N31" s="676">
        <v>4331</v>
      </c>
      <c r="O31" s="676">
        <v>4234</v>
      </c>
      <c r="P31" s="676">
        <f t="shared" si="12"/>
        <v>8565</v>
      </c>
      <c r="Q31" s="678">
        <f t="shared" si="13"/>
        <v>-0.4303561004086398</v>
      </c>
    </row>
    <row r="32" spans="1:17" s="668" customFormat="1" ht="18.75" customHeight="1">
      <c r="A32" s="679" t="s">
        <v>184</v>
      </c>
      <c r="B32" s="680">
        <f>SUM(B33:B38)</f>
        <v>34952</v>
      </c>
      <c r="C32" s="681">
        <f>SUM(C33:C38)</f>
        <v>40916</v>
      </c>
      <c r="D32" s="681">
        <f t="shared" si="8"/>
        <v>75868</v>
      </c>
      <c r="E32" s="682">
        <f t="shared" si="0"/>
        <v>0.14384986282045692</v>
      </c>
      <c r="F32" s="680">
        <f>SUM(F33:F38)</f>
        <v>32187</v>
      </c>
      <c r="G32" s="681">
        <f>SUM(G33:G38)</f>
        <v>33986</v>
      </c>
      <c r="H32" s="681">
        <f t="shared" si="9"/>
        <v>66173</v>
      </c>
      <c r="I32" s="683">
        <f aca="true" t="shared" si="14" ref="I32:I55">IF(ISERROR(D32/H32-1),"         /0",(D32/H32-1))</f>
        <v>0.1465099058528403</v>
      </c>
      <c r="J32" s="680">
        <f>SUM(J33:J38)</f>
        <v>239730</v>
      </c>
      <c r="K32" s="681">
        <f>SUM(K33:K38)</f>
        <v>212521</v>
      </c>
      <c r="L32" s="681">
        <f t="shared" si="11"/>
        <v>452251</v>
      </c>
      <c r="M32" s="682">
        <f t="shared" si="1"/>
        <v>0.1448648139600363</v>
      </c>
      <c r="N32" s="680">
        <f>SUM(N33:N38)</f>
        <v>238635</v>
      </c>
      <c r="O32" s="681">
        <f>SUM(O33:O38)</f>
        <v>183911</v>
      </c>
      <c r="P32" s="681">
        <f t="shared" si="12"/>
        <v>422546</v>
      </c>
      <c r="Q32" s="684">
        <f aca="true" t="shared" si="15" ref="Q32:Q40">IF(ISERROR(L32/P32-1),"         /0",(L32/P32-1))</f>
        <v>0.0703000383390211</v>
      </c>
    </row>
    <row r="33" spans="1:17" ht="18.75" customHeight="1">
      <c r="A33" s="674" t="s">
        <v>47</v>
      </c>
      <c r="B33" s="675">
        <v>11430</v>
      </c>
      <c r="C33" s="676">
        <v>15712</v>
      </c>
      <c r="D33" s="676">
        <f t="shared" si="8"/>
        <v>27142</v>
      </c>
      <c r="E33" s="677">
        <f t="shared" si="0"/>
        <v>0.051462711244172</v>
      </c>
      <c r="F33" s="675">
        <v>7253</v>
      </c>
      <c r="G33" s="676">
        <v>10354</v>
      </c>
      <c r="H33" s="676">
        <f t="shared" si="9"/>
        <v>17607</v>
      </c>
      <c r="I33" s="678">
        <f t="shared" si="14"/>
        <v>0.5415459760322598</v>
      </c>
      <c r="J33" s="675">
        <v>77866</v>
      </c>
      <c r="K33" s="676">
        <v>85398</v>
      </c>
      <c r="L33" s="676">
        <f t="shared" si="11"/>
        <v>163264</v>
      </c>
      <c r="M33" s="677">
        <f t="shared" si="1"/>
        <v>0.05229664276335788</v>
      </c>
      <c r="N33" s="675">
        <v>54501</v>
      </c>
      <c r="O33" s="676">
        <v>59670</v>
      </c>
      <c r="P33" s="671">
        <f t="shared" si="12"/>
        <v>114171</v>
      </c>
      <c r="Q33" s="678">
        <f t="shared" si="15"/>
        <v>0.4299953578404323</v>
      </c>
    </row>
    <row r="34" spans="1:17" ht="18.75" customHeight="1">
      <c r="A34" s="674" t="s">
        <v>71</v>
      </c>
      <c r="B34" s="675">
        <v>12036</v>
      </c>
      <c r="C34" s="676">
        <v>13805</v>
      </c>
      <c r="D34" s="676">
        <f t="shared" si="8"/>
        <v>25841</v>
      </c>
      <c r="E34" s="677">
        <f t="shared" si="0"/>
        <v>0.04899594433942409</v>
      </c>
      <c r="F34" s="675">
        <v>11589</v>
      </c>
      <c r="G34" s="676">
        <v>12448</v>
      </c>
      <c r="H34" s="676">
        <f t="shared" si="9"/>
        <v>24037</v>
      </c>
      <c r="I34" s="678">
        <f>IF(ISERROR(D34/H34-1),"         /0",(D34/H34-1))</f>
        <v>0.0750509630985563</v>
      </c>
      <c r="J34" s="675">
        <v>75531</v>
      </c>
      <c r="K34" s="676">
        <v>68643</v>
      </c>
      <c r="L34" s="676">
        <f t="shared" si="11"/>
        <v>144174</v>
      </c>
      <c r="M34" s="677">
        <f t="shared" si="1"/>
        <v>0.046181743518254846</v>
      </c>
      <c r="N34" s="675">
        <v>80384</v>
      </c>
      <c r="O34" s="676">
        <v>62882</v>
      </c>
      <c r="P34" s="671">
        <f t="shared" si="12"/>
        <v>143266</v>
      </c>
      <c r="Q34" s="678">
        <f>IF(ISERROR(L34/P34-1),"         /0",(L34/P34-1))</f>
        <v>0.006337861041698645</v>
      </c>
    </row>
    <row r="35" spans="1:17" ht="18.75" customHeight="1">
      <c r="A35" s="674" t="s">
        <v>75</v>
      </c>
      <c r="B35" s="675">
        <v>6946</v>
      </c>
      <c r="C35" s="676">
        <v>8219</v>
      </c>
      <c r="D35" s="676">
        <f t="shared" si="8"/>
        <v>15165</v>
      </c>
      <c r="E35" s="677">
        <f t="shared" si="0"/>
        <v>0.028753666495389744</v>
      </c>
      <c r="F35" s="675">
        <v>7147</v>
      </c>
      <c r="G35" s="676">
        <v>7940</v>
      </c>
      <c r="H35" s="676">
        <f t="shared" si="9"/>
        <v>15087</v>
      </c>
      <c r="I35" s="678">
        <f>IF(ISERROR(D35/H35-1),"         /0",(D35/H35-1))</f>
        <v>0.0051700139192683014</v>
      </c>
      <c r="J35" s="675">
        <v>49687</v>
      </c>
      <c r="K35" s="676">
        <v>45068</v>
      </c>
      <c r="L35" s="676">
        <f t="shared" si="11"/>
        <v>94755</v>
      </c>
      <c r="M35" s="677">
        <f t="shared" si="1"/>
        <v>0.030351874173375492</v>
      </c>
      <c r="N35" s="675">
        <v>52466</v>
      </c>
      <c r="O35" s="676">
        <v>47855</v>
      </c>
      <c r="P35" s="671">
        <f t="shared" si="12"/>
        <v>100321</v>
      </c>
      <c r="Q35" s="678">
        <f>IF(ISERROR(L35/P35-1),"         /0",(L35/P35-1))</f>
        <v>-0.05548190309107759</v>
      </c>
    </row>
    <row r="36" spans="1:17" ht="18.75" customHeight="1">
      <c r="A36" s="674" t="s">
        <v>83</v>
      </c>
      <c r="B36" s="675">
        <v>2167</v>
      </c>
      <c r="C36" s="676">
        <v>3180</v>
      </c>
      <c r="D36" s="676">
        <f t="shared" si="8"/>
        <v>5347</v>
      </c>
      <c r="E36" s="677">
        <f t="shared" si="0"/>
        <v>0.010138203412518889</v>
      </c>
      <c r="F36" s="675">
        <v>3233</v>
      </c>
      <c r="G36" s="676">
        <v>3244</v>
      </c>
      <c r="H36" s="676">
        <f t="shared" si="9"/>
        <v>6477</v>
      </c>
      <c r="I36" s="678">
        <f t="shared" si="14"/>
        <v>-0.17446348618187435</v>
      </c>
      <c r="J36" s="675">
        <v>14753</v>
      </c>
      <c r="K36" s="676">
        <v>13412</v>
      </c>
      <c r="L36" s="676">
        <f t="shared" si="11"/>
        <v>28165</v>
      </c>
      <c r="M36" s="677">
        <f t="shared" si="1"/>
        <v>0.009021798702898218</v>
      </c>
      <c r="N36" s="675">
        <v>22471</v>
      </c>
      <c r="O36" s="676">
        <v>13504</v>
      </c>
      <c r="P36" s="671">
        <f t="shared" si="12"/>
        <v>35975</v>
      </c>
      <c r="Q36" s="678">
        <f>IF(ISERROR(L36/P36-1),"         /0",(L36/P36-1))</f>
        <v>-0.21709520500347468</v>
      </c>
    </row>
    <row r="37" spans="1:17" ht="18.75" customHeight="1">
      <c r="A37" s="674" t="s">
        <v>48</v>
      </c>
      <c r="B37" s="675">
        <v>1408</v>
      </c>
      <c r="C37" s="676"/>
      <c r="D37" s="676">
        <f t="shared" si="8"/>
        <v>1408</v>
      </c>
      <c r="E37" s="677">
        <f t="shared" si="0"/>
        <v>0.0026696447362682995</v>
      </c>
      <c r="F37" s="675">
        <v>1295</v>
      </c>
      <c r="G37" s="676"/>
      <c r="H37" s="676">
        <f t="shared" si="9"/>
        <v>1295</v>
      </c>
      <c r="I37" s="678">
        <f t="shared" si="14"/>
        <v>0.08725868725868735</v>
      </c>
      <c r="J37" s="675">
        <v>12378</v>
      </c>
      <c r="K37" s="676"/>
      <c r="L37" s="676">
        <f t="shared" si="11"/>
        <v>12378</v>
      </c>
      <c r="M37" s="677">
        <f t="shared" si="1"/>
        <v>0.003964914764582785</v>
      </c>
      <c r="N37" s="675">
        <v>12307</v>
      </c>
      <c r="O37" s="676"/>
      <c r="P37" s="671">
        <f t="shared" si="12"/>
        <v>12307</v>
      </c>
      <c r="Q37" s="678">
        <f>IF(ISERROR(L37/P37-1),"         /0",(L37/P37-1))</f>
        <v>0.0057690745104412855</v>
      </c>
    </row>
    <row r="38" spans="1:17" ht="18.75" customHeight="1" thickBot="1">
      <c r="A38" s="674" t="s">
        <v>102</v>
      </c>
      <c r="B38" s="675">
        <v>965</v>
      </c>
      <c r="C38" s="676">
        <v>0</v>
      </c>
      <c r="D38" s="676">
        <f t="shared" si="8"/>
        <v>965</v>
      </c>
      <c r="E38" s="677">
        <f t="shared" si="0"/>
        <v>0.0018296925926838841</v>
      </c>
      <c r="F38" s="675">
        <v>1670</v>
      </c>
      <c r="G38" s="676">
        <v>0</v>
      </c>
      <c r="H38" s="676">
        <f t="shared" si="9"/>
        <v>1670</v>
      </c>
      <c r="I38" s="678">
        <f t="shared" si="14"/>
        <v>-0.42215568862275454</v>
      </c>
      <c r="J38" s="675">
        <v>9515</v>
      </c>
      <c r="K38" s="676">
        <v>0</v>
      </c>
      <c r="L38" s="676">
        <f t="shared" si="11"/>
        <v>9515</v>
      </c>
      <c r="M38" s="677">
        <f t="shared" si="1"/>
        <v>0.003047840037567071</v>
      </c>
      <c r="N38" s="675">
        <v>16506</v>
      </c>
      <c r="O38" s="676">
        <v>0</v>
      </c>
      <c r="P38" s="671">
        <f t="shared" si="12"/>
        <v>16506</v>
      </c>
      <c r="Q38" s="678">
        <f>IF(ISERROR(L38/P38-1),"         /0",(L38/P38-1))</f>
        <v>-0.42354295407730524</v>
      </c>
    </row>
    <row r="39" spans="1:17" s="668" customFormat="1" ht="18.75" customHeight="1">
      <c r="A39" s="663" t="s">
        <v>226</v>
      </c>
      <c r="B39" s="664">
        <f>SUM(B40:B47)</f>
        <v>45992</v>
      </c>
      <c r="C39" s="665">
        <f>SUM(C40:C47)</f>
        <v>51545</v>
      </c>
      <c r="D39" s="665">
        <f t="shared" si="8"/>
        <v>97537</v>
      </c>
      <c r="E39" s="666">
        <f t="shared" si="0"/>
        <v>0.18493546778508602</v>
      </c>
      <c r="F39" s="664">
        <f>SUM(F40:F47)</f>
        <v>54248</v>
      </c>
      <c r="G39" s="665">
        <f>SUM(G40:G47)</f>
        <v>48496</v>
      </c>
      <c r="H39" s="665">
        <f t="shared" si="9"/>
        <v>102744</v>
      </c>
      <c r="I39" s="667">
        <f t="shared" si="14"/>
        <v>-0.05067935840535698</v>
      </c>
      <c r="J39" s="664">
        <f>SUM(J40:J47)</f>
        <v>307370</v>
      </c>
      <c r="K39" s="665">
        <f>SUM(K40:K47)</f>
        <v>298547</v>
      </c>
      <c r="L39" s="665">
        <f t="shared" si="11"/>
        <v>605917</v>
      </c>
      <c r="M39" s="666">
        <f t="shared" si="1"/>
        <v>0.19408703016737014</v>
      </c>
      <c r="N39" s="664">
        <f>SUM(N40:N47)</f>
        <v>318359</v>
      </c>
      <c r="O39" s="665">
        <f>SUM(O40:O47)</f>
        <v>288557</v>
      </c>
      <c r="P39" s="665">
        <f t="shared" si="12"/>
        <v>606916</v>
      </c>
      <c r="Q39" s="667">
        <f t="shared" si="15"/>
        <v>-0.0016460267977775889</v>
      </c>
    </row>
    <row r="40" spans="1:17" s="685" customFormat="1" ht="18.75" customHeight="1">
      <c r="A40" s="669" t="s">
        <v>49</v>
      </c>
      <c r="B40" s="670">
        <v>18217</v>
      </c>
      <c r="C40" s="671">
        <v>20904</v>
      </c>
      <c r="D40" s="671">
        <f t="shared" si="8"/>
        <v>39121</v>
      </c>
      <c r="E40" s="672">
        <f t="shared" si="0"/>
        <v>0.07417554810195465</v>
      </c>
      <c r="F40" s="670">
        <v>18075</v>
      </c>
      <c r="G40" s="671">
        <v>11824</v>
      </c>
      <c r="H40" s="671">
        <f t="shared" si="9"/>
        <v>29899</v>
      </c>
      <c r="I40" s="673">
        <f t="shared" si="14"/>
        <v>0.30843840931134814</v>
      </c>
      <c r="J40" s="670">
        <v>118485</v>
      </c>
      <c r="K40" s="671">
        <v>116462</v>
      </c>
      <c r="L40" s="671">
        <f t="shared" si="11"/>
        <v>234947</v>
      </c>
      <c r="M40" s="672">
        <f t="shared" si="1"/>
        <v>0.07525810544469476</v>
      </c>
      <c r="N40" s="671">
        <v>95640</v>
      </c>
      <c r="O40" s="671">
        <v>75415</v>
      </c>
      <c r="P40" s="671">
        <f t="shared" si="12"/>
        <v>171055</v>
      </c>
      <c r="Q40" s="673">
        <f t="shared" si="15"/>
        <v>0.3735172897606034</v>
      </c>
    </row>
    <row r="41" spans="1:17" s="685" customFormat="1" ht="18.75" customHeight="1">
      <c r="A41" s="669" t="s">
        <v>70</v>
      </c>
      <c r="B41" s="670">
        <v>11142</v>
      </c>
      <c r="C41" s="671">
        <v>11497</v>
      </c>
      <c r="D41" s="671">
        <f aca="true" t="shared" si="16" ref="D41:D47">C41+B41</f>
        <v>22639</v>
      </c>
      <c r="E41" s="672">
        <f t="shared" si="0"/>
        <v>0.04292477782981394</v>
      </c>
      <c r="F41" s="670">
        <v>15405</v>
      </c>
      <c r="G41" s="671">
        <v>13381</v>
      </c>
      <c r="H41" s="671">
        <f aca="true" t="shared" si="17" ref="H41:H47">G41+F41</f>
        <v>28786</v>
      </c>
      <c r="I41" s="673">
        <f t="shared" si="14"/>
        <v>-0.2135413048009449</v>
      </c>
      <c r="J41" s="670">
        <v>76379</v>
      </c>
      <c r="K41" s="671">
        <v>70362</v>
      </c>
      <c r="L41" s="671">
        <f aca="true" t="shared" si="18" ref="L41:L47">K41+J41</f>
        <v>146741</v>
      </c>
      <c r="M41" s="672">
        <f t="shared" si="1"/>
        <v>0.04700400367342402</v>
      </c>
      <c r="N41" s="671">
        <v>93444</v>
      </c>
      <c r="O41" s="671">
        <v>86765</v>
      </c>
      <c r="P41" s="671">
        <f aca="true" t="shared" si="19" ref="P41:P47">O41+N41</f>
        <v>180209</v>
      </c>
      <c r="Q41" s="673">
        <f aca="true" t="shared" si="20" ref="Q41:Q46">IF(ISERROR(L41/P41-1),"         /0",(L41/P41-1))</f>
        <v>-0.18571769445477193</v>
      </c>
    </row>
    <row r="42" spans="1:17" s="685" customFormat="1" ht="18.75" customHeight="1">
      <c r="A42" s="669" t="s">
        <v>47</v>
      </c>
      <c r="B42" s="670">
        <v>7837</v>
      </c>
      <c r="C42" s="671">
        <v>9537</v>
      </c>
      <c r="D42" s="671">
        <f>C42+B42</f>
        <v>17374</v>
      </c>
      <c r="E42" s="672">
        <f t="shared" si="0"/>
        <v>0.03294205088631068</v>
      </c>
      <c r="F42" s="670">
        <v>9060</v>
      </c>
      <c r="G42" s="671">
        <v>10970</v>
      </c>
      <c r="H42" s="671">
        <f>G42+F42</f>
        <v>20030</v>
      </c>
      <c r="I42" s="673">
        <f>IF(ISERROR(D42/H42-1),"         /0",(D42/H42-1))</f>
        <v>-0.13260109835247125</v>
      </c>
      <c r="J42" s="670">
        <v>50378</v>
      </c>
      <c r="K42" s="671">
        <v>55468</v>
      </c>
      <c r="L42" s="671">
        <f>K42+J42</f>
        <v>105846</v>
      </c>
      <c r="M42" s="672">
        <f t="shared" si="1"/>
        <v>0.033904537742125505</v>
      </c>
      <c r="N42" s="671">
        <v>52922</v>
      </c>
      <c r="O42" s="671">
        <v>58559</v>
      </c>
      <c r="P42" s="671">
        <f>O42+N42</f>
        <v>111481</v>
      </c>
      <c r="Q42" s="673">
        <f t="shared" si="20"/>
        <v>-0.05054672993604292</v>
      </c>
    </row>
    <row r="43" spans="1:17" s="685" customFormat="1" ht="18.75" customHeight="1">
      <c r="A43" s="669" t="s">
        <v>79</v>
      </c>
      <c r="B43" s="670">
        <v>3405</v>
      </c>
      <c r="C43" s="671">
        <v>4187</v>
      </c>
      <c r="D43" s="671">
        <f>C43+B43</f>
        <v>7592</v>
      </c>
      <c r="E43" s="672">
        <f t="shared" si="0"/>
        <v>0.014394845765446682</v>
      </c>
      <c r="F43" s="670">
        <v>5629</v>
      </c>
      <c r="G43" s="671">
        <v>6957</v>
      </c>
      <c r="H43" s="671">
        <f>G43+F43</f>
        <v>12586</v>
      </c>
      <c r="I43" s="673">
        <f>IF(ISERROR(D43/H43-1),"         /0",(D43/H43-1))</f>
        <v>-0.3967900842205625</v>
      </c>
      <c r="J43" s="670">
        <v>24925</v>
      </c>
      <c r="K43" s="671">
        <v>24491</v>
      </c>
      <c r="L43" s="671">
        <f>K43+J43</f>
        <v>49416</v>
      </c>
      <c r="M43" s="672">
        <f t="shared" si="1"/>
        <v>0.015828908386380913</v>
      </c>
      <c r="N43" s="671">
        <v>34644</v>
      </c>
      <c r="O43" s="671">
        <v>34516</v>
      </c>
      <c r="P43" s="671">
        <f>O43+N43</f>
        <v>69160</v>
      </c>
      <c r="Q43" s="673">
        <f t="shared" si="20"/>
        <v>-0.2854829381145171</v>
      </c>
    </row>
    <row r="44" spans="1:17" s="685" customFormat="1" ht="18.75" customHeight="1">
      <c r="A44" s="669" t="s">
        <v>81</v>
      </c>
      <c r="B44" s="670">
        <v>2577</v>
      </c>
      <c r="C44" s="671">
        <v>2924</v>
      </c>
      <c r="D44" s="671">
        <f>C44+B44</f>
        <v>5501</v>
      </c>
      <c r="E44" s="672">
        <f t="shared" si="0"/>
        <v>0.010430195805548235</v>
      </c>
      <c r="F44" s="670">
        <v>2616</v>
      </c>
      <c r="G44" s="671">
        <v>2636</v>
      </c>
      <c r="H44" s="671">
        <f>G44+F44</f>
        <v>5252</v>
      </c>
      <c r="I44" s="673">
        <f>IF(ISERROR(D44/H44-1),"         /0",(D44/H44-1))</f>
        <v>0.047410510281797436</v>
      </c>
      <c r="J44" s="670">
        <v>16920</v>
      </c>
      <c r="K44" s="671">
        <v>16908</v>
      </c>
      <c r="L44" s="671">
        <f>K44+J44</f>
        <v>33828</v>
      </c>
      <c r="M44" s="672">
        <f t="shared" si="1"/>
        <v>0.01083576802846231</v>
      </c>
      <c r="N44" s="671">
        <v>19128</v>
      </c>
      <c r="O44" s="671">
        <v>18315</v>
      </c>
      <c r="P44" s="671">
        <f>O44+N44</f>
        <v>37443</v>
      </c>
      <c r="Q44" s="673">
        <f t="shared" si="20"/>
        <v>-0.0965467510616137</v>
      </c>
    </row>
    <row r="45" spans="1:17" s="685" customFormat="1" ht="18.75" customHeight="1">
      <c r="A45" s="669" t="s">
        <v>50</v>
      </c>
      <c r="B45" s="670">
        <v>1295</v>
      </c>
      <c r="C45" s="671">
        <v>1600</v>
      </c>
      <c r="D45" s="671">
        <f t="shared" si="16"/>
        <v>2895</v>
      </c>
      <c r="E45" s="672">
        <f>D45/$D$7</f>
        <v>0.005489077778051652</v>
      </c>
      <c r="F45" s="670">
        <v>1529</v>
      </c>
      <c r="G45" s="671">
        <v>1749</v>
      </c>
      <c r="H45" s="671">
        <f t="shared" si="17"/>
        <v>3278</v>
      </c>
      <c r="I45" s="673">
        <f t="shared" si="14"/>
        <v>-0.11683953630262356</v>
      </c>
      <c r="J45" s="670">
        <v>10049</v>
      </c>
      <c r="K45" s="671">
        <v>10021</v>
      </c>
      <c r="L45" s="671">
        <f t="shared" si="18"/>
        <v>20070</v>
      </c>
      <c r="M45" s="672">
        <f>L45/$L$7</f>
        <v>0.006428812354594967</v>
      </c>
      <c r="N45" s="671">
        <v>11433</v>
      </c>
      <c r="O45" s="671">
        <v>10779</v>
      </c>
      <c r="P45" s="671">
        <f t="shared" si="19"/>
        <v>22212</v>
      </c>
      <c r="Q45" s="673">
        <f t="shared" si="20"/>
        <v>-0.09643435980551052</v>
      </c>
    </row>
    <row r="46" spans="1:17" s="685" customFormat="1" ht="18.75" customHeight="1">
      <c r="A46" s="669" t="s">
        <v>48</v>
      </c>
      <c r="B46" s="670">
        <v>1364</v>
      </c>
      <c r="C46" s="671">
        <v>896</v>
      </c>
      <c r="D46" s="671">
        <f t="shared" si="16"/>
        <v>2260</v>
      </c>
      <c r="E46" s="672">
        <f>D46/$D$7</f>
        <v>0.004285083170430651</v>
      </c>
      <c r="F46" s="670">
        <v>1687</v>
      </c>
      <c r="G46" s="671">
        <v>979</v>
      </c>
      <c r="H46" s="671">
        <f t="shared" si="17"/>
        <v>2666</v>
      </c>
      <c r="I46" s="673">
        <f t="shared" si="14"/>
        <v>-0.15228807201800454</v>
      </c>
      <c r="J46" s="670">
        <v>8850</v>
      </c>
      <c r="K46" s="671">
        <v>4835</v>
      </c>
      <c r="L46" s="671">
        <f t="shared" si="18"/>
        <v>13685</v>
      </c>
      <c r="M46" s="672">
        <f>L46/$L$7</f>
        <v>0.004383572350405188</v>
      </c>
      <c r="N46" s="671">
        <v>9292</v>
      </c>
      <c r="O46" s="671">
        <v>4208</v>
      </c>
      <c r="P46" s="671">
        <f t="shared" si="19"/>
        <v>13500</v>
      </c>
      <c r="Q46" s="673">
        <f t="shared" si="20"/>
        <v>0.013703703703703773</v>
      </c>
    </row>
    <row r="47" spans="1:17" s="685" customFormat="1" ht="18.75" customHeight="1" thickBot="1">
      <c r="A47" s="669" t="s">
        <v>102</v>
      </c>
      <c r="B47" s="670">
        <v>155</v>
      </c>
      <c r="C47" s="671">
        <v>0</v>
      </c>
      <c r="D47" s="671">
        <f t="shared" si="16"/>
        <v>155</v>
      </c>
      <c r="E47" s="672">
        <f t="shared" si="0"/>
        <v>0.0002938884475295358</v>
      </c>
      <c r="F47" s="670">
        <v>247</v>
      </c>
      <c r="G47" s="671">
        <v>0</v>
      </c>
      <c r="H47" s="671">
        <f t="shared" si="17"/>
        <v>247</v>
      </c>
      <c r="I47" s="673">
        <f t="shared" si="14"/>
        <v>-0.3724696356275303</v>
      </c>
      <c r="J47" s="670">
        <v>1384</v>
      </c>
      <c r="K47" s="671">
        <v>0</v>
      </c>
      <c r="L47" s="671">
        <f t="shared" si="18"/>
        <v>1384</v>
      </c>
      <c r="M47" s="672">
        <f t="shared" si="1"/>
        <v>0.00044332218728248304</v>
      </c>
      <c r="N47" s="671">
        <v>1856</v>
      </c>
      <c r="O47" s="671">
        <v>0</v>
      </c>
      <c r="P47" s="671">
        <f t="shared" si="19"/>
        <v>1856</v>
      </c>
      <c r="Q47" s="673">
        <f aca="true" t="shared" si="21" ref="Q47:Q55">IF(ISERROR(L47/P47-1),"         /0",(L47/P47-1))</f>
        <v>-0.2543103448275862</v>
      </c>
    </row>
    <row r="48" spans="1:17" s="668" customFormat="1" ht="18.75" customHeight="1">
      <c r="A48" s="663" t="s">
        <v>199</v>
      </c>
      <c r="B48" s="664">
        <f>SUM(B49:B54)</f>
        <v>5528</v>
      </c>
      <c r="C48" s="665">
        <f>SUM(C49:C54)</f>
        <v>7152</v>
      </c>
      <c r="D48" s="665">
        <f aca="true" t="shared" si="22" ref="D48:D55">C48+B48</f>
        <v>12680</v>
      </c>
      <c r="E48" s="666">
        <f t="shared" si="0"/>
        <v>0.024041971062416217</v>
      </c>
      <c r="F48" s="664">
        <f>SUM(F49:F54)</f>
        <v>5524</v>
      </c>
      <c r="G48" s="665">
        <f>SUM(G49:G54)</f>
        <v>6717</v>
      </c>
      <c r="H48" s="665">
        <f aca="true" t="shared" si="23" ref="H48:H55">G48+F48</f>
        <v>12241</v>
      </c>
      <c r="I48" s="667">
        <f t="shared" si="14"/>
        <v>0.0358630830814477</v>
      </c>
      <c r="J48" s="664">
        <f>SUM(J49:J54)</f>
        <v>35860</v>
      </c>
      <c r="K48" s="665">
        <f>SUM(K49:K54)</f>
        <v>34953</v>
      </c>
      <c r="L48" s="665">
        <f aca="true" t="shared" si="24" ref="L48:L55">K48+J48</f>
        <v>70813</v>
      </c>
      <c r="M48" s="666">
        <f t="shared" si="1"/>
        <v>0.02268278471678791</v>
      </c>
      <c r="N48" s="664">
        <f>SUM(N49:N54)</f>
        <v>36959</v>
      </c>
      <c r="O48" s="665">
        <f>SUM(O49:O54)</f>
        <v>33905</v>
      </c>
      <c r="P48" s="665">
        <f aca="true" t="shared" si="25" ref="P48:P55">O48+N48</f>
        <v>70864</v>
      </c>
      <c r="Q48" s="667">
        <f t="shared" si="21"/>
        <v>-0.0007196884172498974</v>
      </c>
    </row>
    <row r="49" spans="1:17" ht="18.75" customHeight="1">
      <c r="A49" s="669" t="s">
        <v>47</v>
      </c>
      <c r="B49" s="670">
        <v>1983</v>
      </c>
      <c r="C49" s="671">
        <v>2594</v>
      </c>
      <c r="D49" s="671">
        <f t="shared" si="22"/>
        <v>4577</v>
      </c>
      <c r="E49" s="672">
        <f t="shared" si="0"/>
        <v>0.008678241447372163</v>
      </c>
      <c r="F49" s="670">
        <v>1895</v>
      </c>
      <c r="G49" s="671">
        <v>2307</v>
      </c>
      <c r="H49" s="671">
        <f t="shared" si="23"/>
        <v>4202</v>
      </c>
      <c r="I49" s="673">
        <f t="shared" si="14"/>
        <v>0.08924321751546893</v>
      </c>
      <c r="J49" s="670">
        <v>13116</v>
      </c>
      <c r="K49" s="671">
        <v>11892</v>
      </c>
      <c r="L49" s="671">
        <f t="shared" si="24"/>
        <v>25008</v>
      </c>
      <c r="M49" s="672">
        <f t="shared" si="1"/>
        <v>0.008010550043034925</v>
      </c>
      <c r="N49" s="671">
        <v>12644</v>
      </c>
      <c r="O49" s="671">
        <v>11260</v>
      </c>
      <c r="P49" s="671">
        <f t="shared" si="25"/>
        <v>23904</v>
      </c>
      <c r="Q49" s="673">
        <f t="shared" si="21"/>
        <v>0.0461847389558232</v>
      </c>
    </row>
    <row r="50" spans="1:17" ht="18.75" customHeight="1">
      <c r="A50" s="669" t="s">
        <v>48</v>
      </c>
      <c r="B50" s="670">
        <v>1131</v>
      </c>
      <c r="C50" s="671">
        <v>1513</v>
      </c>
      <c r="D50" s="671">
        <f t="shared" si="22"/>
        <v>2644</v>
      </c>
      <c r="E50" s="672">
        <f t="shared" si="0"/>
        <v>0.005013168098503823</v>
      </c>
      <c r="F50" s="670">
        <v>982</v>
      </c>
      <c r="G50" s="671">
        <v>1527</v>
      </c>
      <c r="H50" s="671">
        <f t="shared" si="23"/>
        <v>2509</v>
      </c>
      <c r="I50" s="673">
        <f>IF(ISERROR(D50/H50-1),"         /0",(D50/H50-1))</f>
        <v>0.053806297329613395</v>
      </c>
      <c r="J50" s="670">
        <v>7293</v>
      </c>
      <c r="K50" s="671">
        <v>8124</v>
      </c>
      <c r="L50" s="671">
        <f t="shared" si="24"/>
        <v>15417</v>
      </c>
      <c r="M50" s="672">
        <f t="shared" si="1"/>
        <v>0.004938365723507255</v>
      </c>
      <c r="N50" s="671">
        <v>6953</v>
      </c>
      <c r="O50" s="671">
        <v>8120</v>
      </c>
      <c r="P50" s="671">
        <f t="shared" si="25"/>
        <v>15073</v>
      </c>
      <c r="Q50" s="673">
        <f>IF(ISERROR(L50/P50-1),"         /0",(L50/P50-1))</f>
        <v>0.022822264977111484</v>
      </c>
    </row>
    <row r="51" spans="1:17" ht="18.75" customHeight="1">
      <c r="A51" s="669" t="s">
        <v>70</v>
      </c>
      <c r="B51" s="670">
        <v>1001</v>
      </c>
      <c r="C51" s="671">
        <v>1179</v>
      </c>
      <c r="D51" s="671">
        <f t="shared" si="22"/>
        <v>2180</v>
      </c>
      <c r="E51" s="672">
        <f t="shared" si="0"/>
        <v>0.004133398810415407</v>
      </c>
      <c r="F51" s="670">
        <v>1156</v>
      </c>
      <c r="G51" s="671">
        <v>977</v>
      </c>
      <c r="H51" s="671">
        <f t="shared" si="23"/>
        <v>2133</v>
      </c>
      <c r="I51" s="673">
        <f>IF(ISERROR(D51/H51-1),"         /0",(D51/H51-1))</f>
        <v>0.022034692920768872</v>
      </c>
      <c r="J51" s="670">
        <v>6330</v>
      </c>
      <c r="K51" s="671">
        <v>5823</v>
      </c>
      <c r="L51" s="671">
        <f t="shared" si="24"/>
        <v>12153</v>
      </c>
      <c r="M51" s="672">
        <f t="shared" si="1"/>
        <v>0.003892842877199434</v>
      </c>
      <c r="N51" s="671">
        <v>6916</v>
      </c>
      <c r="O51" s="671">
        <v>4853</v>
      </c>
      <c r="P51" s="671">
        <f t="shared" si="25"/>
        <v>11769</v>
      </c>
      <c r="Q51" s="673">
        <f>IF(ISERROR(L51/P51-1),"         /0",(L51/P51-1))</f>
        <v>0.03262809074687745</v>
      </c>
    </row>
    <row r="52" spans="1:17" ht="18.75" customHeight="1">
      <c r="A52" s="669" t="s">
        <v>87</v>
      </c>
      <c r="B52" s="670">
        <v>491</v>
      </c>
      <c r="C52" s="671">
        <v>830</v>
      </c>
      <c r="D52" s="671">
        <f t="shared" si="22"/>
        <v>1321</v>
      </c>
      <c r="E52" s="672">
        <f t="shared" si="0"/>
        <v>0.0025046879947517213</v>
      </c>
      <c r="F52" s="670">
        <v>690</v>
      </c>
      <c r="G52" s="671">
        <v>1064</v>
      </c>
      <c r="H52" s="671">
        <f t="shared" si="23"/>
        <v>1754</v>
      </c>
      <c r="I52" s="673">
        <f>IF(ISERROR(D52/H52-1),"         /0",(D52/H52-1))</f>
        <v>-0.24686431014823262</v>
      </c>
      <c r="J52" s="670">
        <v>3577</v>
      </c>
      <c r="K52" s="671">
        <v>4046</v>
      </c>
      <c r="L52" s="671">
        <f t="shared" si="24"/>
        <v>7623</v>
      </c>
      <c r="M52" s="672">
        <f t="shared" si="1"/>
        <v>0.002441795544547954</v>
      </c>
      <c r="N52" s="671">
        <v>4433</v>
      </c>
      <c r="O52" s="671">
        <v>4717</v>
      </c>
      <c r="P52" s="671">
        <f t="shared" si="25"/>
        <v>9150</v>
      </c>
      <c r="Q52" s="673">
        <f>IF(ISERROR(L52/P52-1),"         /0",(L52/P52-1))</f>
        <v>-0.16688524590163933</v>
      </c>
    </row>
    <row r="53" spans="1:17" ht="18.75" customHeight="1">
      <c r="A53" s="669" t="s">
        <v>88</v>
      </c>
      <c r="B53" s="670">
        <v>490</v>
      </c>
      <c r="C53" s="671">
        <v>527</v>
      </c>
      <c r="D53" s="671">
        <f t="shared" si="22"/>
        <v>1017</v>
      </c>
      <c r="E53" s="672">
        <f t="shared" si="0"/>
        <v>0.0019282874266937928</v>
      </c>
      <c r="F53" s="670">
        <v>314</v>
      </c>
      <c r="G53" s="671">
        <v>320</v>
      </c>
      <c r="H53" s="671">
        <f t="shared" si="23"/>
        <v>634</v>
      </c>
      <c r="I53" s="673">
        <f>IF(ISERROR(D53/H53-1),"         /0",(D53/H53-1))</f>
        <v>0.6041009463722398</v>
      </c>
      <c r="J53" s="670">
        <v>2388</v>
      </c>
      <c r="K53" s="671">
        <v>2490</v>
      </c>
      <c r="L53" s="671">
        <f t="shared" si="24"/>
        <v>4878</v>
      </c>
      <c r="M53" s="672">
        <f t="shared" si="1"/>
        <v>0.0015625185184710638</v>
      </c>
      <c r="N53" s="671">
        <v>2116</v>
      </c>
      <c r="O53" s="671">
        <v>1828</v>
      </c>
      <c r="P53" s="671">
        <f t="shared" si="25"/>
        <v>3944</v>
      </c>
      <c r="Q53" s="673">
        <f>IF(ISERROR(L53/P53-1),"         /0",(L53/P53-1))</f>
        <v>0.236815415821501</v>
      </c>
    </row>
    <row r="54" spans="1:17" ht="18.75" customHeight="1" thickBot="1">
      <c r="A54" s="669" t="s">
        <v>102</v>
      </c>
      <c r="B54" s="670">
        <v>432</v>
      </c>
      <c r="C54" s="671">
        <v>509</v>
      </c>
      <c r="D54" s="671">
        <f t="shared" si="22"/>
        <v>941</v>
      </c>
      <c r="E54" s="672">
        <f t="shared" si="0"/>
        <v>0.0017841872846793107</v>
      </c>
      <c r="F54" s="670">
        <v>487</v>
      </c>
      <c r="G54" s="671">
        <v>522</v>
      </c>
      <c r="H54" s="671">
        <f t="shared" si="23"/>
        <v>1009</v>
      </c>
      <c r="I54" s="673">
        <f t="shared" si="14"/>
        <v>-0.06739345887016845</v>
      </c>
      <c r="J54" s="670">
        <v>3156</v>
      </c>
      <c r="K54" s="671">
        <v>2578</v>
      </c>
      <c r="L54" s="671">
        <f t="shared" si="24"/>
        <v>5734</v>
      </c>
      <c r="M54" s="672">
        <f t="shared" si="1"/>
        <v>0.0018367120100272816</v>
      </c>
      <c r="N54" s="671">
        <v>3897</v>
      </c>
      <c r="O54" s="671">
        <v>3127</v>
      </c>
      <c r="P54" s="671">
        <f t="shared" si="25"/>
        <v>7024</v>
      </c>
      <c r="Q54" s="673">
        <f t="shared" si="21"/>
        <v>-0.18365603644646922</v>
      </c>
    </row>
    <row r="55" spans="1:17" ht="18.75" customHeight="1" thickBot="1">
      <c r="A55" s="686" t="s">
        <v>205</v>
      </c>
      <c r="B55" s="687">
        <v>815</v>
      </c>
      <c r="C55" s="688">
        <v>377</v>
      </c>
      <c r="D55" s="688">
        <f t="shared" si="22"/>
        <v>1192</v>
      </c>
      <c r="E55" s="689">
        <f t="shared" si="0"/>
        <v>0.0022600969642271396</v>
      </c>
      <c r="F55" s="687">
        <v>677</v>
      </c>
      <c r="G55" s="688">
        <v>174</v>
      </c>
      <c r="H55" s="688">
        <f t="shared" si="23"/>
        <v>851</v>
      </c>
      <c r="I55" s="690">
        <f t="shared" si="14"/>
        <v>0.40070505287896596</v>
      </c>
      <c r="J55" s="687">
        <v>5183</v>
      </c>
      <c r="K55" s="688">
        <v>1583</v>
      </c>
      <c r="L55" s="688">
        <f t="shared" si="24"/>
        <v>6766</v>
      </c>
      <c r="M55" s="689">
        <f t="shared" si="1"/>
        <v>0.0021672817334922544</v>
      </c>
      <c r="N55" s="687">
        <v>3727</v>
      </c>
      <c r="O55" s="688">
        <v>504</v>
      </c>
      <c r="P55" s="688">
        <f t="shared" si="25"/>
        <v>4231</v>
      </c>
      <c r="Q55" s="690">
        <f t="shared" si="21"/>
        <v>0.5991491373197826</v>
      </c>
    </row>
    <row r="56" ht="14.25">
      <c r="A56" s="227" t="s">
        <v>236</v>
      </c>
    </row>
    <row r="57" ht="14.25">
      <c r="A57" s="227" t="s">
        <v>66</v>
      </c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56:Q65536 I56:I65536 Q3:Q6 I3:I6">
    <cfRule type="cellIs" priority="1" dxfId="0" operator="lessThan" stopIfTrue="1">
      <formula>0</formula>
    </cfRule>
  </conditionalFormatting>
  <conditionalFormatting sqref="Q7:Q55 I7:I5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50"/>
  <sheetViews>
    <sheetView showGridLines="0" zoomScale="90" zoomScaleNormal="90" zoomScalePageLayoutView="0" workbookViewId="0" topLeftCell="A1">
      <selection activeCell="H1" sqref="H1:I1"/>
    </sheetView>
  </sheetViews>
  <sheetFormatPr defaultColWidth="9.140625" defaultRowHeight="12.75"/>
  <cols>
    <col min="1" max="1" width="19.00390625" style="691" customWidth="1"/>
    <col min="2" max="2" width="10.7109375" style="691" customWidth="1"/>
    <col min="3" max="3" width="10.8515625" style="691" bestFit="1" customWidth="1"/>
    <col min="4" max="4" width="10.421875" style="691" customWidth="1"/>
    <col min="5" max="5" width="11.00390625" style="691" customWidth="1"/>
    <col min="6" max="6" width="10.28125" style="691" customWidth="1"/>
    <col min="7" max="7" width="10.8515625" style="691" bestFit="1" customWidth="1"/>
    <col min="8" max="9" width="10.28125" style="691" customWidth="1"/>
    <col min="10" max="11" width="9.140625" style="691" customWidth="1"/>
    <col min="12" max="12" width="11.8515625" style="691" customWidth="1"/>
    <col min="13" max="14" width="9.140625" style="691" customWidth="1"/>
    <col min="15" max="15" width="11.7109375" style="691" customWidth="1"/>
    <col min="16" max="16384" width="9.140625" style="691" customWidth="1"/>
  </cols>
  <sheetData>
    <row r="1" spans="8:9" ht="18.75" thickBot="1">
      <c r="H1" s="692" t="s">
        <v>0</v>
      </c>
      <c r="I1" s="693"/>
    </row>
    <row r="2" ht="7.5" customHeight="1" thickBot="1"/>
    <row r="3" spans="1:9" ht="22.5" customHeight="1" thickBot="1">
      <c r="A3" s="694" t="s">
        <v>239</v>
      </c>
      <c r="B3" s="695"/>
      <c r="C3" s="695"/>
      <c r="D3" s="695"/>
      <c r="E3" s="695"/>
      <c r="F3" s="695"/>
      <c r="G3" s="695"/>
      <c r="H3" s="695"/>
      <c r="I3" s="696"/>
    </row>
    <row r="4" spans="1:9" s="701" customFormat="1" ht="14.25" customHeight="1" thickBot="1">
      <c r="A4" s="697" t="s">
        <v>159</v>
      </c>
      <c r="B4" s="698" t="s">
        <v>39</v>
      </c>
      <c r="C4" s="699"/>
      <c r="D4" s="699"/>
      <c r="E4" s="700"/>
      <c r="F4" s="699" t="s">
        <v>40</v>
      </c>
      <c r="G4" s="699"/>
      <c r="H4" s="699"/>
      <c r="I4" s="700"/>
    </row>
    <row r="5" spans="1:9" s="706" customFormat="1" ht="33.75" customHeight="1" thickBot="1">
      <c r="A5" s="702"/>
      <c r="B5" s="703" t="s">
        <v>41</v>
      </c>
      <c r="C5" s="704" t="s">
        <v>42</v>
      </c>
      <c r="D5" s="703" t="s">
        <v>43</v>
      </c>
      <c r="E5" s="705" t="s">
        <v>44</v>
      </c>
      <c r="F5" s="703" t="s">
        <v>45</v>
      </c>
      <c r="G5" s="704" t="s">
        <v>42</v>
      </c>
      <c r="H5" s="703" t="s">
        <v>46</v>
      </c>
      <c r="I5" s="705" t="s">
        <v>44</v>
      </c>
    </row>
    <row r="6" spans="1:9" s="713" customFormat="1" ht="15.75" customHeight="1">
      <c r="A6" s="707" t="s">
        <v>4</v>
      </c>
      <c r="B6" s="708">
        <f>B7+B18+B30+B36+B43+B48</f>
        <v>31568.482999999997</v>
      </c>
      <c r="C6" s="709">
        <f aca="true" t="shared" si="0" ref="C6:C42">(B6/$B$6)</f>
        <v>1</v>
      </c>
      <c r="D6" s="710">
        <f>D7+D18+D30+D36+D43+D48</f>
        <v>38054.562</v>
      </c>
      <c r="E6" s="711">
        <f aca="true" t="shared" si="1" ref="E6:E21">(B6/D6-1)</f>
        <v>-0.1704415623020441</v>
      </c>
      <c r="F6" s="712">
        <f>F7+F18+F30+F36+F43+F48</f>
        <v>251499.23900000003</v>
      </c>
      <c r="G6" s="709">
        <f aca="true" t="shared" si="2" ref="G6:G42">(F6/$F$6)</f>
        <v>1</v>
      </c>
      <c r="H6" s="710">
        <f>H7+H18+H30+H36+H43+H48</f>
        <v>306319.35899999994</v>
      </c>
      <c r="I6" s="711">
        <f aca="true" t="shared" si="3" ref="I6:I21">(F6/H6-1)</f>
        <v>-0.1789639420079876</v>
      </c>
    </row>
    <row r="7" spans="1:15" s="719" customFormat="1" ht="15.75" customHeight="1">
      <c r="A7" s="714" t="s">
        <v>160</v>
      </c>
      <c r="B7" s="715">
        <f>SUM(B8:B17)</f>
        <v>19113.393</v>
      </c>
      <c r="C7" s="716">
        <f t="shared" si="0"/>
        <v>0.6054580766519571</v>
      </c>
      <c r="D7" s="717">
        <f>SUM(D8:D17)</f>
        <v>22241.623999999996</v>
      </c>
      <c r="E7" s="718">
        <f t="shared" si="1"/>
        <v>-0.14064759839479335</v>
      </c>
      <c r="F7" s="715">
        <f>SUM(F8:F17)</f>
        <v>156226.64200000002</v>
      </c>
      <c r="G7" s="716">
        <f t="shared" si="2"/>
        <v>0.6211813706521792</v>
      </c>
      <c r="H7" s="717">
        <f>SUM(H8:H17)</f>
        <v>179826.2989999999</v>
      </c>
      <c r="I7" s="718">
        <f t="shared" si="3"/>
        <v>-0.13123584887881112</v>
      </c>
      <c r="L7" s="720"/>
      <c r="M7" s="720"/>
      <c r="N7" s="720"/>
      <c r="O7" s="720"/>
    </row>
    <row r="8" spans="1:10" ht="15.75" customHeight="1">
      <c r="A8" s="721" t="s">
        <v>161</v>
      </c>
      <c r="B8" s="722">
        <v>13071.061</v>
      </c>
      <c r="C8" s="723">
        <f t="shared" si="0"/>
        <v>0.41405413747629244</v>
      </c>
      <c r="D8" s="724">
        <v>15115.459</v>
      </c>
      <c r="E8" s="725">
        <f t="shared" si="1"/>
        <v>-0.13525212830123123</v>
      </c>
      <c r="F8" s="726">
        <v>110388.84500000002</v>
      </c>
      <c r="G8" s="723">
        <f t="shared" si="2"/>
        <v>0.4389231770200307</v>
      </c>
      <c r="H8" s="724">
        <v>126572.10599999994</v>
      </c>
      <c r="I8" s="725">
        <f t="shared" si="3"/>
        <v>-0.127858036904276</v>
      </c>
      <c r="J8" s="727"/>
    </row>
    <row r="9" spans="1:10" ht="15.75" customHeight="1">
      <c r="A9" s="721" t="s">
        <v>162</v>
      </c>
      <c r="B9" s="722">
        <v>3159.119</v>
      </c>
      <c r="C9" s="723">
        <f t="shared" si="0"/>
        <v>0.10007192933534376</v>
      </c>
      <c r="D9" s="724">
        <v>3991.772</v>
      </c>
      <c r="E9" s="725">
        <f t="shared" si="1"/>
        <v>-0.20859232441131403</v>
      </c>
      <c r="F9" s="726">
        <v>26584.894999999993</v>
      </c>
      <c r="G9" s="723">
        <f t="shared" si="2"/>
        <v>0.10570566776148373</v>
      </c>
      <c r="H9" s="724">
        <v>31842.012</v>
      </c>
      <c r="I9" s="725">
        <f t="shared" si="3"/>
        <v>-0.1651000257144557</v>
      </c>
      <c r="J9" s="727"/>
    </row>
    <row r="10" spans="1:10" ht="15.75" customHeight="1">
      <c r="A10" s="721" t="s">
        <v>164</v>
      </c>
      <c r="B10" s="722">
        <v>901.191</v>
      </c>
      <c r="C10" s="723">
        <f t="shared" si="0"/>
        <v>0.02854717472486721</v>
      </c>
      <c r="D10" s="724">
        <v>954.545</v>
      </c>
      <c r="E10" s="725">
        <f t="shared" si="1"/>
        <v>-0.05589469328318719</v>
      </c>
      <c r="F10" s="726">
        <v>5666.111000000001</v>
      </c>
      <c r="G10" s="723">
        <f t="shared" si="2"/>
        <v>0.022529336559940844</v>
      </c>
      <c r="H10" s="724">
        <v>7402.119000000001</v>
      </c>
      <c r="I10" s="725">
        <f t="shared" si="3"/>
        <v>-0.23452851811758224</v>
      </c>
      <c r="J10" s="727"/>
    </row>
    <row r="11" spans="1:10" ht="15.75" customHeight="1">
      <c r="A11" s="721" t="s">
        <v>169</v>
      </c>
      <c r="B11" s="722">
        <v>431.719</v>
      </c>
      <c r="C11" s="723">
        <f t="shared" si="0"/>
        <v>0.013675633384093878</v>
      </c>
      <c r="D11" s="724">
        <v>560.6</v>
      </c>
      <c r="E11" s="725">
        <f t="shared" si="1"/>
        <v>-0.22989832322511594</v>
      </c>
      <c r="F11" s="726">
        <v>2683.312</v>
      </c>
      <c r="G11" s="723">
        <f t="shared" si="2"/>
        <v>0.010669264887914828</v>
      </c>
      <c r="H11" s="724">
        <v>3071.043</v>
      </c>
      <c r="I11" s="725">
        <f t="shared" si="3"/>
        <v>-0.12625384926228655</v>
      </c>
      <c r="J11" s="727"/>
    </row>
    <row r="12" spans="1:10" ht="15.75" customHeight="1">
      <c r="A12" s="721" t="s">
        <v>168</v>
      </c>
      <c r="B12" s="722">
        <v>182.652</v>
      </c>
      <c r="C12" s="723">
        <f t="shared" si="0"/>
        <v>0.00578589728242564</v>
      </c>
      <c r="D12" s="724">
        <v>226.53300000000002</v>
      </c>
      <c r="E12" s="725">
        <f t="shared" si="1"/>
        <v>-0.19370687714372747</v>
      </c>
      <c r="F12" s="726">
        <v>803.29</v>
      </c>
      <c r="G12" s="723">
        <f t="shared" si="2"/>
        <v>0.003194005688422778</v>
      </c>
      <c r="H12" s="724">
        <v>577.614</v>
      </c>
      <c r="I12" s="725">
        <f t="shared" si="3"/>
        <v>0.3907038264307996</v>
      </c>
      <c r="J12" s="727"/>
    </row>
    <row r="13" spans="1:10" ht="15.75" customHeight="1">
      <c r="A13" s="721" t="s">
        <v>163</v>
      </c>
      <c r="B13" s="722">
        <v>166.05699999999996</v>
      </c>
      <c r="C13" s="723">
        <f t="shared" si="0"/>
        <v>0.0052602147527963244</v>
      </c>
      <c r="D13" s="724">
        <v>181.25</v>
      </c>
      <c r="E13" s="725">
        <f t="shared" si="1"/>
        <v>-0.0838234482758623</v>
      </c>
      <c r="F13" s="726">
        <v>1218.1860000000004</v>
      </c>
      <c r="G13" s="723">
        <f t="shared" si="2"/>
        <v>0.004843696564823404</v>
      </c>
      <c r="H13" s="724">
        <v>1330.755</v>
      </c>
      <c r="I13" s="725">
        <f t="shared" si="3"/>
        <v>-0.08459032654395415</v>
      </c>
      <c r="J13" s="727"/>
    </row>
    <row r="14" spans="1:10" ht="15.75" customHeight="1">
      <c r="A14" s="721" t="s">
        <v>171</v>
      </c>
      <c r="B14" s="722">
        <v>109.03099999999999</v>
      </c>
      <c r="C14" s="723">
        <f t="shared" si="0"/>
        <v>0.003453792822417219</v>
      </c>
      <c r="D14" s="724">
        <v>127.179</v>
      </c>
      <c r="E14" s="725">
        <f t="shared" si="1"/>
        <v>-0.14269651436164787</v>
      </c>
      <c r="F14" s="726">
        <v>877.3319999999999</v>
      </c>
      <c r="G14" s="723">
        <f t="shared" si="2"/>
        <v>0.0034884081696962897</v>
      </c>
      <c r="H14" s="724">
        <v>1664.3</v>
      </c>
      <c r="I14" s="725">
        <f t="shared" si="3"/>
        <v>-0.4728522501952773</v>
      </c>
      <c r="J14" s="727"/>
    </row>
    <row r="15" spans="1:10" ht="15.75" customHeight="1">
      <c r="A15" s="721" t="s">
        <v>165</v>
      </c>
      <c r="B15" s="722">
        <v>40.042</v>
      </c>
      <c r="C15" s="723">
        <f t="shared" si="0"/>
        <v>0.001268416984116722</v>
      </c>
      <c r="D15" s="724">
        <v>26.708</v>
      </c>
      <c r="E15" s="725">
        <f t="shared" si="1"/>
        <v>0.4992511607009138</v>
      </c>
      <c r="F15" s="726">
        <v>189.133</v>
      </c>
      <c r="G15" s="723">
        <f t="shared" si="2"/>
        <v>0.0007520221562181347</v>
      </c>
      <c r="H15" s="724">
        <v>517.908</v>
      </c>
      <c r="I15" s="725">
        <f t="shared" si="3"/>
        <v>-0.6348135190033751</v>
      </c>
      <c r="J15" s="727"/>
    </row>
    <row r="16" spans="1:10" ht="15.75" customHeight="1">
      <c r="A16" s="721" t="s">
        <v>166</v>
      </c>
      <c r="B16" s="722">
        <v>37.076</v>
      </c>
      <c r="C16" s="723">
        <f t="shared" si="0"/>
        <v>0.0011744625169350079</v>
      </c>
      <c r="D16" s="724">
        <v>12.913</v>
      </c>
      <c r="E16" s="725">
        <f t="shared" si="1"/>
        <v>1.8712150545961435</v>
      </c>
      <c r="F16" s="726">
        <v>185.502</v>
      </c>
      <c r="G16" s="723">
        <f t="shared" si="2"/>
        <v>0.0007375847367872154</v>
      </c>
      <c r="H16" s="724">
        <v>67.59900000000002</v>
      </c>
      <c r="I16" s="725">
        <f t="shared" si="3"/>
        <v>1.7441530200150885</v>
      </c>
      <c r="J16" s="727"/>
    </row>
    <row r="17" spans="1:10" ht="15.75" customHeight="1" thickBot="1">
      <c r="A17" s="721" t="s">
        <v>147</v>
      </c>
      <c r="B17" s="722">
        <v>1015.445</v>
      </c>
      <c r="C17" s="723">
        <f t="shared" si="0"/>
        <v>0.032166417372668815</v>
      </c>
      <c r="D17" s="724">
        <v>1044.665</v>
      </c>
      <c r="E17" s="725">
        <f t="shared" si="1"/>
        <v>-0.027970689168297924</v>
      </c>
      <c r="F17" s="726">
        <v>7630.035999999996</v>
      </c>
      <c r="G17" s="723">
        <f t="shared" si="2"/>
        <v>0.030338207106861248</v>
      </c>
      <c r="H17" s="724">
        <v>6780.843000000005</v>
      </c>
      <c r="I17" s="725">
        <f t="shared" si="3"/>
        <v>0.12523413386801474</v>
      </c>
      <c r="J17" s="727"/>
    </row>
    <row r="18" spans="1:10" s="701" customFormat="1" ht="15.75" customHeight="1">
      <c r="A18" s="728" t="s">
        <v>172</v>
      </c>
      <c r="B18" s="729">
        <f>SUM(B19:B29)</f>
        <v>5037.603</v>
      </c>
      <c r="C18" s="730">
        <f t="shared" si="0"/>
        <v>0.15957697428793144</v>
      </c>
      <c r="D18" s="731">
        <f>SUM(D19:D29)</f>
        <v>6401.649000000001</v>
      </c>
      <c r="E18" s="732">
        <f t="shared" si="1"/>
        <v>-0.21307728680532168</v>
      </c>
      <c r="F18" s="729">
        <f>SUM(F19:F29)</f>
        <v>39556.637</v>
      </c>
      <c r="G18" s="733">
        <f t="shared" si="2"/>
        <v>0.15728332680958926</v>
      </c>
      <c r="H18" s="734">
        <f>SUM(H19:H29)</f>
        <v>52201.57600000001</v>
      </c>
      <c r="I18" s="732">
        <f t="shared" si="3"/>
        <v>-0.24223289733627973</v>
      </c>
      <c r="J18" s="735"/>
    </row>
    <row r="19" spans="1:10" ht="15.75" customHeight="1">
      <c r="A19" s="736" t="s">
        <v>175</v>
      </c>
      <c r="B19" s="737">
        <v>1121.58</v>
      </c>
      <c r="C19" s="723">
        <f t="shared" si="0"/>
        <v>0.035528473129355</v>
      </c>
      <c r="D19" s="738">
        <v>1307.126</v>
      </c>
      <c r="E19" s="725">
        <f t="shared" si="1"/>
        <v>-0.1419495901695782</v>
      </c>
      <c r="F19" s="739">
        <v>7325.07</v>
      </c>
      <c r="G19" s="723">
        <f t="shared" si="2"/>
        <v>0.029125614968560597</v>
      </c>
      <c r="H19" s="738">
        <v>9150.422999999999</v>
      </c>
      <c r="I19" s="740">
        <f t="shared" si="3"/>
        <v>-0.19948290915075717</v>
      </c>
      <c r="J19" s="727"/>
    </row>
    <row r="20" spans="1:10" ht="15.75" customHeight="1">
      <c r="A20" s="736" t="s">
        <v>173</v>
      </c>
      <c r="B20" s="737">
        <v>1094.267</v>
      </c>
      <c r="C20" s="723">
        <f t="shared" si="0"/>
        <v>0.03466327476046284</v>
      </c>
      <c r="D20" s="738">
        <v>1571.048</v>
      </c>
      <c r="E20" s="725">
        <f t="shared" si="1"/>
        <v>-0.3034795881475295</v>
      </c>
      <c r="F20" s="739">
        <v>9951.307999999997</v>
      </c>
      <c r="G20" s="723">
        <f t="shared" si="2"/>
        <v>0.03956794477616688</v>
      </c>
      <c r="H20" s="738">
        <v>15574.482000000004</v>
      </c>
      <c r="I20" s="740">
        <f t="shared" si="3"/>
        <v>-0.3610504670396104</v>
      </c>
      <c r="J20" s="727"/>
    </row>
    <row r="21" spans="1:10" ht="15.75" customHeight="1">
      <c r="A21" s="736" t="s">
        <v>174</v>
      </c>
      <c r="B21" s="737">
        <v>679.424</v>
      </c>
      <c r="C21" s="723">
        <f t="shared" si="0"/>
        <v>0.02152222518896458</v>
      </c>
      <c r="D21" s="738">
        <v>889.9789999999999</v>
      </c>
      <c r="E21" s="725">
        <f t="shared" si="1"/>
        <v>-0.23658423401001594</v>
      </c>
      <c r="F21" s="739">
        <v>5488.768000000005</v>
      </c>
      <c r="G21" s="723">
        <f t="shared" si="2"/>
        <v>0.02182419327320511</v>
      </c>
      <c r="H21" s="738">
        <v>7294.503999999998</v>
      </c>
      <c r="I21" s="740">
        <f t="shared" si="3"/>
        <v>-0.2475474686147261</v>
      </c>
      <c r="J21" s="727"/>
    </row>
    <row r="22" spans="1:10" ht="15.75" customHeight="1">
      <c r="A22" s="736" t="s">
        <v>176</v>
      </c>
      <c r="B22" s="737">
        <v>403.57099999999997</v>
      </c>
      <c r="C22" s="723">
        <f t="shared" si="0"/>
        <v>0.012783984583611446</v>
      </c>
      <c r="D22" s="738">
        <v>389.28200000000004</v>
      </c>
      <c r="E22" s="725">
        <f aca="true" t="shared" si="4" ref="E22:E29">(B22/D22-1)</f>
        <v>0.03670603829614505</v>
      </c>
      <c r="F22" s="739">
        <v>2347.655</v>
      </c>
      <c r="G22" s="723">
        <f t="shared" si="2"/>
        <v>0.009334640571218586</v>
      </c>
      <c r="H22" s="738">
        <v>2560.9230000000002</v>
      </c>
      <c r="I22" s="740">
        <f aca="true" t="shared" si="5" ref="I22:I29">(F22/H22-1)</f>
        <v>-0.08327778695415677</v>
      </c>
      <c r="J22" s="727"/>
    </row>
    <row r="23" spans="1:10" ht="15.75" customHeight="1">
      <c r="A23" s="736" t="s">
        <v>178</v>
      </c>
      <c r="B23" s="737">
        <v>388.247</v>
      </c>
      <c r="C23" s="723">
        <f t="shared" si="0"/>
        <v>0.012298563728893784</v>
      </c>
      <c r="D23" s="738">
        <v>349.41700000000003</v>
      </c>
      <c r="E23" s="725">
        <f t="shared" si="4"/>
        <v>0.11112796458100194</v>
      </c>
      <c r="F23" s="739">
        <v>2309.1639999999998</v>
      </c>
      <c r="G23" s="723">
        <f t="shared" si="2"/>
        <v>0.009181594382478427</v>
      </c>
      <c r="H23" s="738">
        <v>2261.526999999999</v>
      </c>
      <c r="I23" s="740">
        <f t="shared" si="5"/>
        <v>0.02106408634519985</v>
      </c>
      <c r="J23" s="727"/>
    </row>
    <row r="24" spans="1:10" ht="15.75" customHeight="1">
      <c r="A24" s="736" t="s">
        <v>180</v>
      </c>
      <c r="B24" s="737">
        <v>292.351</v>
      </c>
      <c r="C24" s="723">
        <f t="shared" si="0"/>
        <v>0.009260850450115073</v>
      </c>
      <c r="D24" s="738">
        <v>353.855</v>
      </c>
      <c r="E24" s="725">
        <f t="shared" si="4"/>
        <v>-0.1738113068912408</v>
      </c>
      <c r="F24" s="739">
        <v>3222.159</v>
      </c>
      <c r="G24" s="723">
        <f t="shared" si="2"/>
        <v>0.012811804174087381</v>
      </c>
      <c r="H24" s="738">
        <v>4302.072000000001</v>
      </c>
      <c r="I24" s="740">
        <f t="shared" si="5"/>
        <v>-0.2510216007542414</v>
      </c>
      <c r="J24" s="727"/>
    </row>
    <row r="25" spans="1:10" ht="15.75" customHeight="1">
      <c r="A25" s="736" t="s">
        <v>179</v>
      </c>
      <c r="B25" s="737">
        <v>245.307</v>
      </c>
      <c r="C25" s="723">
        <f t="shared" si="0"/>
        <v>0.007770629966603083</v>
      </c>
      <c r="D25" s="738">
        <v>220.202</v>
      </c>
      <c r="E25" s="725">
        <f t="shared" si="4"/>
        <v>0.11400895541366562</v>
      </c>
      <c r="F25" s="739">
        <v>1667.095</v>
      </c>
      <c r="G25" s="723">
        <f t="shared" si="2"/>
        <v>0.006628628407102257</v>
      </c>
      <c r="H25" s="738">
        <v>1355.5439999999999</v>
      </c>
      <c r="I25" s="740">
        <f t="shared" si="5"/>
        <v>0.2298346641643505</v>
      </c>
      <c r="J25" s="727"/>
    </row>
    <row r="26" spans="1:10" ht="15.75" customHeight="1">
      <c r="A26" s="736" t="s">
        <v>240</v>
      </c>
      <c r="B26" s="737">
        <v>210.085</v>
      </c>
      <c r="C26" s="723">
        <f t="shared" si="0"/>
        <v>0.0066548969109475435</v>
      </c>
      <c r="D26" s="738">
        <v>553.914</v>
      </c>
      <c r="E26" s="725">
        <f t="shared" si="4"/>
        <v>-0.6207263221366494</v>
      </c>
      <c r="F26" s="739">
        <v>3217.1430000000005</v>
      </c>
      <c r="G26" s="723">
        <f t="shared" si="2"/>
        <v>0.012791859779742714</v>
      </c>
      <c r="H26" s="738">
        <v>3995.071</v>
      </c>
      <c r="I26" s="740">
        <f t="shared" si="5"/>
        <v>-0.1947219461181039</v>
      </c>
      <c r="J26" s="727"/>
    </row>
    <row r="27" spans="1:10" ht="15.75" customHeight="1">
      <c r="A27" s="736" t="s">
        <v>177</v>
      </c>
      <c r="B27" s="737">
        <v>204.555</v>
      </c>
      <c r="C27" s="723">
        <f t="shared" si="0"/>
        <v>0.00647972219634374</v>
      </c>
      <c r="D27" s="738">
        <v>475.34</v>
      </c>
      <c r="E27" s="725">
        <f t="shared" si="4"/>
        <v>-0.5696659233390835</v>
      </c>
      <c r="F27" s="739">
        <v>1580.744</v>
      </c>
      <c r="G27" s="723">
        <f t="shared" si="2"/>
        <v>0.0062852834318118935</v>
      </c>
      <c r="H27" s="738">
        <v>2926.1520000000005</v>
      </c>
      <c r="I27" s="740">
        <f t="shared" si="5"/>
        <v>-0.4597874614852545</v>
      </c>
      <c r="J27" s="727"/>
    </row>
    <row r="28" spans="1:10" ht="15.75" customHeight="1">
      <c r="A28" s="736" t="s">
        <v>241</v>
      </c>
      <c r="B28" s="737">
        <v>21.323</v>
      </c>
      <c r="C28" s="723">
        <f t="shared" si="0"/>
        <v>0.0006754521590410284</v>
      </c>
      <c r="D28" s="738">
        <v>40.484</v>
      </c>
      <c r="E28" s="725">
        <f t="shared" si="4"/>
        <v>-0.473298093073807</v>
      </c>
      <c r="F28" s="739">
        <v>321.39599999999996</v>
      </c>
      <c r="G28" s="723">
        <f t="shared" si="2"/>
        <v>0.0012779203677829019</v>
      </c>
      <c r="H28" s="738">
        <v>326.98699999999997</v>
      </c>
      <c r="I28" s="740">
        <f t="shared" si="5"/>
        <v>-0.01709853908565173</v>
      </c>
      <c r="J28" s="727"/>
    </row>
    <row r="29" spans="1:10" ht="15.75" customHeight="1" thickBot="1">
      <c r="A29" s="736" t="s">
        <v>147</v>
      </c>
      <c r="B29" s="737">
        <v>376.89300000000003</v>
      </c>
      <c r="C29" s="723">
        <f t="shared" si="0"/>
        <v>0.01193890121359332</v>
      </c>
      <c r="D29" s="738">
        <v>251.002</v>
      </c>
      <c r="E29" s="725">
        <f t="shared" si="4"/>
        <v>0.5015537724799006</v>
      </c>
      <c r="F29" s="739">
        <v>2126.135</v>
      </c>
      <c r="G29" s="723">
        <f t="shared" si="2"/>
        <v>0.008453842677432514</v>
      </c>
      <c r="H29" s="738">
        <v>2453.891</v>
      </c>
      <c r="I29" s="740">
        <f t="shared" si="5"/>
        <v>-0.13356583483129436</v>
      </c>
      <c r="J29" s="727"/>
    </row>
    <row r="30" spans="1:10" s="701" customFormat="1" ht="15.75" customHeight="1">
      <c r="A30" s="728" t="s">
        <v>184</v>
      </c>
      <c r="B30" s="729">
        <f>SUM(B31:B35)</f>
        <v>3152.884</v>
      </c>
      <c r="C30" s="733">
        <f t="shared" si="0"/>
        <v>0.09987442222041523</v>
      </c>
      <c r="D30" s="741">
        <f>SUM(D31:D35)</f>
        <v>2834.983</v>
      </c>
      <c r="E30" s="732">
        <f aca="true" t="shared" si="6" ref="E30:E44">(B30/D30-1)</f>
        <v>0.11213506394923711</v>
      </c>
      <c r="F30" s="734">
        <f>SUM(F31:F35)</f>
        <v>21462.225000000002</v>
      </c>
      <c r="G30" s="733">
        <f t="shared" si="2"/>
        <v>0.0853371369445774</v>
      </c>
      <c r="H30" s="741">
        <f>SUM(H31:H35)</f>
        <v>22878.994000000002</v>
      </c>
      <c r="I30" s="732">
        <f aca="true" t="shared" si="7" ref="I30:I44">(F30/H30-1)</f>
        <v>-0.06192444475486991</v>
      </c>
      <c r="J30" s="735"/>
    </row>
    <row r="31" spans="1:10" ht="15.75" customHeight="1">
      <c r="A31" s="721" t="s">
        <v>242</v>
      </c>
      <c r="B31" s="722">
        <v>1412.343</v>
      </c>
      <c r="C31" s="723">
        <f t="shared" si="0"/>
        <v>0.044739020243703194</v>
      </c>
      <c r="D31" s="724">
        <v>1215.249</v>
      </c>
      <c r="E31" s="725">
        <f t="shared" si="6"/>
        <v>0.1621840462325006</v>
      </c>
      <c r="F31" s="726">
        <v>8613.36</v>
      </c>
      <c r="G31" s="723">
        <f t="shared" si="2"/>
        <v>0.034248055915588674</v>
      </c>
      <c r="H31" s="724">
        <v>9505.277</v>
      </c>
      <c r="I31" s="725">
        <f>(F31/H31-1)</f>
        <v>-0.09383387775022223</v>
      </c>
      <c r="J31" s="727"/>
    </row>
    <row r="32" spans="1:10" ht="15.75" customHeight="1">
      <c r="A32" s="721" t="s">
        <v>185</v>
      </c>
      <c r="B32" s="722">
        <v>545.4480000000001</v>
      </c>
      <c r="C32" s="723">
        <f t="shared" si="0"/>
        <v>0.01727824552101538</v>
      </c>
      <c r="D32" s="724">
        <v>602.8470000000001</v>
      </c>
      <c r="E32" s="725">
        <f>(B32/D32-1)</f>
        <v>-0.0952132133028778</v>
      </c>
      <c r="F32" s="726">
        <v>3743.953</v>
      </c>
      <c r="G32" s="723">
        <f t="shared" si="2"/>
        <v>0.014886538086105301</v>
      </c>
      <c r="H32" s="724">
        <v>4550.444</v>
      </c>
      <c r="I32" s="725">
        <f>(F32/H32-1)</f>
        <v>-0.1772334743598647</v>
      </c>
      <c r="J32" s="727"/>
    </row>
    <row r="33" spans="1:10" ht="15.75" customHeight="1">
      <c r="A33" s="721" t="s">
        <v>243</v>
      </c>
      <c r="B33" s="722">
        <v>379.168</v>
      </c>
      <c r="C33" s="723">
        <f t="shared" si="0"/>
        <v>0.012010966760740453</v>
      </c>
      <c r="D33" s="724">
        <v>263.128</v>
      </c>
      <c r="E33" s="725">
        <f>(B33/D33-1)</f>
        <v>0.44100209783831446</v>
      </c>
      <c r="F33" s="726">
        <v>3545.435</v>
      </c>
      <c r="G33" s="723">
        <f t="shared" si="2"/>
        <v>0.01409719971359436</v>
      </c>
      <c r="H33" s="724">
        <v>2397.2870000000007</v>
      </c>
      <c r="I33" s="725">
        <f>(F33/H33-1)</f>
        <v>0.4789363976862173</v>
      </c>
      <c r="J33" s="727"/>
    </row>
    <row r="34" spans="1:10" ht="15.75" customHeight="1">
      <c r="A34" s="721" t="s">
        <v>186</v>
      </c>
      <c r="B34" s="722">
        <v>259.602</v>
      </c>
      <c r="C34" s="723">
        <f t="shared" si="0"/>
        <v>0.008223455019995735</v>
      </c>
      <c r="D34" s="724">
        <v>281.226</v>
      </c>
      <c r="E34" s="725">
        <f t="shared" si="6"/>
        <v>-0.0768918947750209</v>
      </c>
      <c r="F34" s="726">
        <v>1814.5760000000002</v>
      </c>
      <c r="G34" s="723">
        <f t="shared" si="2"/>
        <v>0.007215035748080335</v>
      </c>
      <c r="H34" s="724">
        <v>2029.94</v>
      </c>
      <c r="I34" s="725">
        <f t="shared" si="7"/>
        <v>-0.10609377617072413</v>
      </c>
      <c r="J34" s="727"/>
    </row>
    <row r="35" spans="1:10" ht="15.75" customHeight="1" thickBot="1">
      <c r="A35" s="721" t="s">
        <v>147</v>
      </c>
      <c r="B35" s="722">
        <v>556.323</v>
      </c>
      <c r="C35" s="723">
        <f t="shared" si="0"/>
        <v>0.017622734674960467</v>
      </c>
      <c r="D35" s="724">
        <v>472.533</v>
      </c>
      <c r="E35" s="725">
        <f>(B35/D35-1)</f>
        <v>0.1773209490130847</v>
      </c>
      <c r="F35" s="726">
        <v>3744.9010000000026</v>
      </c>
      <c r="G35" s="723">
        <f t="shared" si="2"/>
        <v>0.01489030748120873</v>
      </c>
      <c r="H35" s="724">
        <v>4396.046000000001</v>
      </c>
      <c r="I35" s="725">
        <f>(F35/H35-1)</f>
        <v>-0.14812060656326131</v>
      </c>
      <c r="J35" s="727"/>
    </row>
    <row r="36" spans="1:10" s="701" customFormat="1" ht="15.75" customHeight="1">
      <c r="A36" s="728" t="s">
        <v>191</v>
      </c>
      <c r="B36" s="729">
        <f>SUM(B37:B42)</f>
        <v>4015.879999999999</v>
      </c>
      <c r="C36" s="733">
        <f t="shared" si="0"/>
        <v>0.1272116876823001</v>
      </c>
      <c r="D36" s="741">
        <f>SUM(D37:D42)</f>
        <v>4600.311</v>
      </c>
      <c r="E36" s="732">
        <f t="shared" si="6"/>
        <v>-0.1270416282725234</v>
      </c>
      <c r="F36" s="734">
        <f>SUM(F37:F42)</f>
        <v>26097.281999999996</v>
      </c>
      <c r="G36" s="733">
        <f t="shared" si="2"/>
        <v>0.103766842809413</v>
      </c>
      <c r="H36" s="741">
        <f>SUM(H37:H42)</f>
        <v>31316.446999999993</v>
      </c>
      <c r="I36" s="732">
        <f t="shared" si="7"/>
        <v>-0.16665891248774156</v>
      </c>
      <c r="J36" s="735"/>
    </row>
    <row r="37" spans="1:10" ht="15.75" customHeight="1">
      <c r="A37" s="721" t="s">
        <v>192</v>
      </c>
      <c r="B37" s="722">
        <v>2182.933</v>
      </c>
      <c r="C37" s="723">
        <f t="shared" si="0"/>
        <v>0.06914912572770761</v>
      </c>
      <c r="D37" s="724">
        <v>2367.285</v>
      </c>
      <c r="E37" s="725">
        <f t="shared" si="6"/>
        <v>-0.07787486508806496</v>
      </c>
      <c r="F37" s="726">
        <v>13785.914999999995</v>
      </c>
      <c r="G37" s="723">
        <f t="shared" si="2"/>
        <v>0.054814937233269294</v>
      </c>
      <c r="H37" s="724">
        <v>15637.280999999997</v>
      </c>
      <c r="I37" s="725">
        <f t="shared" si="7"/>
        <v>-0.11839436792112401</v>
      </c>
      <c r="J37" s="727"/>
    </row>
    <row r="38" spans="1:10" ht="15.75" customHeight="1">
      <c r="A38" s="721" t="s">
        <v>194</v>
      </c>
      <c r="B38" s="722">
        <v>1286.4529999999997</v>
      </c>
      <c r="C38" s="723">
        <f t="shared" si="0"/>
        <v>0.04075118212047123</v>
      </c>
      <c r="D38" s="724">
        <v>1411.604</v>
      </c>
      <c r="E38" s="725">
        <f>(B38/D38-1)</f>
        <v>-0.08865871731732144</v>
      </c>
      <c r="F38" s="726">
        <v>8365.865000000002</v>
      </c>
      <c r="G38" s="723">
        <f t="shared" si="2"/>
        <v>0.03326397739119998</v>
      </c>
      <c r="H38" s="724">
        <v>8721.032999999998</v>
      </c>
      <c r="I38" s="725">
        <f>(F38/H38-1)</f>
        <v>-0.04072545075795453</v>
      </c>
      <c r="J38" s="727"/>
    </row>
    <row r="39" spans="1:10" ht="15.75" customHeight="1">
      <c r="A39" s="721" t="s">
        <v>196</v>
      </c>
      <c r="B39" s="722">
        <v>143.33</v>
      </c>
      <c r="C39" s="723">
        <f t="shared" si="0"/>
        <v>0.0045402878560873525</v>
      </c>
      <c r="D39" s="724">
        <v>323.92</v>
      </c>
      <c r="E39" s="725">
        <f>(B39/D39-1)</f>
        <v>-0.5575142010372931</v>
      </c>
      <c r="F39" s="726">
        <v>1045.3859999999997</v>
      </c>
      <c r="G39" s="723">
        <f t="shared" si="2"/>
        <v>0.004156616951035782</v>
      </c>
      <c r="H39" s="724">
        <v>2158.325</v>
      </c>
      <c r="I39" s="725">
        <f>(F39/H39-1)</f>
        <v>-0.5156494040517532</v>
      </c>
      <c r="J39" s="727"/>
    </row>
    <row r="40" spans="1:10" ht="15.75" customHeight="1">
      <c r="A40" s="721" t="s">
        <v>195</v>
      </c>
      <c r="B40" s="722">
        <v>134.38</v>
      </c>
      <c r="C40" s="723">
        <f t="shared" si="0"/>
        <v>0.004256777242035989</v>
      </c>
      <c r="D40" s="724">
        <v>59.204</v>
      </c>
      <c r="E40" s="725">
        <f t="shared" si="6"/>
        <v>1.2697790689818254</v>
      </c>
      <c r="F40" s="726">
        <v>751.2630000000001</v>
      </c>
      <c r="G40" s="723">
        <f t="shared" si="2"/>
        <v>0.0029871382632692582</v>
      </c>
      <c r="H40" s="724">
        <v>846.0319999999998</v>
      </c>
      <c r="I40" s="725">
        <f t="shared" si="7"/>
        <v>-0.11201585755621501</v>
      </c>
      <c r="J40" s="727"/>
    </row>
    <row r="41" spans="1:10" ht="15.75" customHeight="1">
      <c r="A41" s="721" t="s">
        <v>193</v>
      </c>
      <c r="B41" s="722">
        <v>84.43700000000001</v>
      </c>
      <c r="C41" s="723">
        <f t="shared" si="0"/>
        <v>0.002674724661302224</v>
      </c>
      <c r="D41" s="724">
        <v>81.78200000000001</v>
      </c>
      <c r="E41" s="725">
        <f>(B41/D41-1)</f>
        <v>0.03246435645985679</v>
      </c>
      <c r="F41" s="726">
        <v>581.1579999999999</v>
      </c>
      <c r="G41" s="723">
        <f t="shared" si="2"/>
        <v>0.0023107743876712083</v>
      </c>
      <c r="H41" s="724">
        <v>788.4209999999999</v>
      </c>
      <c r="I41" s="725">
        <f>(F41/H41-1)</f>
        <v>-0.26288366240878924</v>
      </c>
      <c r="J41" s="727"/>
    </row>
    <row r="42" spans="1:10" ht="15.75" customHeight="1" thickBot="1">
      <c r="A42" s="721" t="s">
        <v>147</v>
      </c>
      <c r="B42" s="722">
        <v>184.34699999999998</v>
      </c>
      <c r="C42" s="723">
        <f t="shared" si="0"/>
        <v>0.005839590074695702</v>
      </c>
      <c r="D42" s="724">
        <v>356.51599999999996</v>
      </c>
      <c r="E42" s="725">
        <f>(B42/D42-1)</f>
        <v>-0.4829208226278765</v>
      </c>
      <c r="F42" s="726">
        <v>1567.695</v>
      </c>
      <c r="G42" s="723">
        <f t="shared" si="2"/>
        <v>0.006233398582967481</v>
      </c>
      <c r="H42" s="724">
        <v>3165.3550000000005</v>
      </c>
      <c r="I42" s="725">
        <f>(F42/H42-1)</f>
        <v>-0.5047332763623671</v>
      </c>
      <c r="J42" s="727"/>
    </row>
    <row r="43" spans="1:10" s="701" customFormat="1" ht="15.75" customHeight="1">
      <c r="A43" s="728" t="s">
        <v>199</v>
      </c>
      <c r="B43" s="729">
        <f>SUM(B44:B47)</f>
        <v>206.95299999999997</v>
      </c>
      <c r="C43" s="733">
        <f aca="true" t="shared" si="8" ref="C43:C48">(B43/$B$6)</f>
        <v>0.0065556840346113554</v>
      </c>
      <c r="D43" s="741">
        <f>SUM(D44:D47)</f>
        <v>1937.341</v>
      </c>
      <c r="E43" s="732">
        <f t="shared" si="6"/>
        <v>-0.8931767819913996</v>
      </c>
      <c r="F43" s="734">
        <f>SUM(F44:F47)</f>
        <v>7882.748000000001</v>
      </c>
      <c r="G43" s="733">
        <f aca="true" t="shared" si="9" ref="G43:G48">(F43/$F$6)</f>
        <v>0.03134302923278428</v>
      </c>
      <c r="H43" s="741">
        <f>SUM(H44:H47)</f>
        <v>19818.435999999998</v>
      </c>
      <c r="I43" s="732">
        <f t="shared" si="7"/>
        <v>-0.6022517619452916</v>
      </c>
      <c r="J43" s="735"/>
    </row>
    <row r="44" spans="1:10" ht="15.75" customHeight="1">
      <c r="A44" s="721" t="s">
        <v>201</v>
      </c>
      <c r="B44" s="722">
        <v>107.168</v>
      </c>
      <c r="C44" s="723">
        <f t="shared" si="8"/>
        <v>0.0033947782666655228</v>
      </c>
      <c r="D44" s="724">
        <v>267.647</v>
      </c>
      <c r="E44" s="725">
        <f t="shared" si="6"/>
        <v>-0.5995919999103296</v>
      </c>
      <c r="F44" s="726">
        <v>1065.6270000000002</v>
      </c>
      <c r="G44" s="723">
        <f t="shared" si="9"/>
        <v>0.00423709830787997</v>
      </c>
      <c r="H44" s="742">
        <v>1846.0310000000004</v>
      </c>
      <c r="I44" s="725">
        <f t="shared" si="7"/>
        <v>-0.42274696362087094</v>
      </c>
      <c r="J44" s="727"/>
    </row>
    <row r="45" spans="1:10" ht="15.75" customHeight="1">
      <c r="A45" s="721" t="s">
        <v>202</v>
      </c>
      <c r="B45" s="722">
        <v>88.955</v>
      </c>
      <c r="C45" s="723">
        <f t="shared" si="8"/>
        <v>0.0028178420863618947</v>
      </c>
      <c r="D45" s="724">
        <v>1025.201</v>
      </c>
      <c r="E45" s="725">
        <f>(B45/D45-1)</f>
        <v>-0.9132316492083016</v>
      </c>
      <c r="F45" s="726">
        <v>4701.336000000001</v>
      </c>
      <c r="G45" s="723">
        <f t="shared" si="9"/>
        <v>0.01869324145350595</v>
      </c>
      <c r="H45" s="742">
        <v>12107.634</v>
      </c>
      <c r="I45" s="725">
        <f>(F45/H45-1)</f>
        <v>-0.6117048136737532</v>
      </c>
      <c r="J45" s="727"/>
    </row>
    <row r="46" spans="1:10" ht="15.75" customHeight="1">
      <c r="A46" s="721" t="s">
        <v>200</v>
      </c>
      <c r="B46" s="722">
        <v>5.515</v>
      </c>
      <c r="C46" s="723">
        <f t="shared" si="8"/>
        <v>0.00017469955715008543</v>
      </c>
      <c r="D46" s="724">
        <v>363.445</v>
      </c>
      <c r="E46" s="725">
        <f>(B46/D46-1)</f>
        <v>-0.9848257645585989</v>
      </c>
      <c r="F46" s="726">
        <v>1887.5360000000003</v>
      </c>
      <c r="G46" s="723">
        <f t="shared" si="9"/>
        <v>0.00750513602945733</v>
      </c>
      <c r="H46" s="742">
        <v>3961.921</v>
      </c>
      <c r="I46" s="725">
        <f>(F46/H46-1)</f>
        <v>-0.5235806064785238</v>
      </c>
      <c r="J46" s="727"/>
    </row>
    <row r="47" spans="1:10" ht="15.75" customHeight="1" thickBot="1">
      <c r="A47" s="721" t="s">
        <v>147</v>
      </c>
      <c r="B47" s="722">
        <v>5.315</v>
      </c>
      <c r="C47" s="723">
        <f t="shared" si="8"/>
        <v>0.00016836412443385388</v>
      </c>
      <c r="D47" s="724">
        <v>281.048</v>
      </c>
      <c r="E47" s="725">
        <f>(B47/D47-1)</f>
        <v>-0.9810886396629758</v>
      </c>
      <c r="F47" s="726">
        <v>228.249</v>
      </c>
      <c r="G47" s="723">
        <f t="shared" si="9"/>
        <v>0.0009075534419410309</v>
      </c>
      <c r="H47" s="742">
        <v>1902.85</v>
      </c>
      <c r="I47" s="725">
        <f>(F47/H47-1)</f>
        <v>-0.880048874057335</v>
      </c>
      <c r="J47" s="727"/>
    </row>
    <row r="48" spans="1:10" ht="15.75" customHeight="1" thickBot="1">
      <c r="A48" s="743" t="s">
        <v>205</v>
      </c>
      <c r="B48" s="744">
        <v>41.77</v>
      </c>
      <c r="C48" s="745">
        <f t="shared" si="8"/>
        <v>0.0013231551227849627</v>
      </c>
      <c r="D48" s="746">
        <v>38.653999999999996</v>
      </c>
      <c r="E48" s="747">
        <f>(B48/D48-1)</f>
        <v>0.0806126144771564</v>
      </c>
      <c r="F48" s="744">
        <v>273.705</v>
      </c>
      <c r="G48" s="745">
        <f t="shared" si="9"/>
        <v>0.0010882935514568294</v>
      </c>
      <c r="H48" s="746">
        <v>277.6069999999999</v>
      </c>
      <c r="I48" s="747">
        <f>(F48/H48-1)</f>
        <v>-0.014055841531373292</v>
      </c>
      <c r="J48" s="727"/>
    </row>
    <row r="49" ht="14.25">
      <c r="A49" s="227" t="s">
        <v>244</v>
      </c>
    </row>
    <row r="50" ht="14.25">
      <c r="A50" s="227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9:I65536 E49:E65536 G4:G5 C4:C5 I3:I5 E3:E5">
    <cfRule type="cellIs" priority="1" dxfId="0" operator="lessThan" stopIfTrue="1">
      <formula>0</formula>
    </cfRule>
  </conditionalFormatting>
  <conditionalFormatting sqref="E6:E48 I6:I4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92" zoomScaleNormal="92" zoomScalePageLayoutView="0" workbookViewId="0" topLeftCell="C1">
      <selection activeCell="P1" sqref="P1:Q1"/>
    </sheetView>
  </sheetViews>
  <sheetFormatPr defaultColWidth="9.140625" defaultRowHeight="12.75"/>
  <cols>
    <col min="1" max="1" width="25.28125" style="748" customWidth="1"/>
    <col min="2" max="2" width="8.421875" style="748" bestFit="1" customWidth="1"/>
    <col min="3" max="3" width="9.28125" style="748" bestFit="1" customWidth="1"/>
    <col min="4" max="4" width="8.421875" style="748" customWidth="1"/>
    <col min="5" max="5" width="10.8515625" style="748" bestFit="1" customWidth="1"/>
    <col min="6" max="6" width="8.421875" style="748" bestFit="1" customWidth="1"/>
    <col min="7" max="7" width="9.28125" style="748" bestFit="1" customWidth="1"/>
    <col min="8" max="8" width="8.421875" style="748" bestFit="1" customWidth="1"/>
    <col min="9" max="9" width="9.28125" style="748" customWidth="1"/>
    <col min="10" max="10" width="10.00390625" style="748" customWidth="1"/>
    <col min="11" max="11" width="9.8515625" style="748" customWidth="1"/>
    <col min="12" max="12" width="9.00390625" style="748" customWidth="1"/>
    <col min="13" max="13" width="10.8515625" style="748" bestFit="1" customWidth="1"/>
    <col min="14" max="14" width="9.140625" style="748" customWidth="1"/>
    <col min="15" max="15" width="10.00390625" style="748" customWidth="1"/>
    <col min="16" max="16" width="9.28125" style="748" customWidth="1"/>
    <col min="17" max="17" width="9.7109375" style="748" customWidth="1"/>
    <col min="18" max="16384" width="9.140625" style="748" customWidth="1"/>
  </cols>
  <sheetData>
    <row r="1" spans="16:17" ht="18.75" thickBot="1">
      <c r="P1" s="749" t="s">
        <v>0</v>
      </c>
      <c r="Q1" s="750"/>
    </row>
    <row r="2" ht="6" customHeight="1" thickBot="1"/>
    <row r="3" spans="1:17" ht="24" customHeight="1" thickBot="1">
      <c r="A3" s="751" t="s">
        <v>245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</row>
    <row r="4" spans="1:17" ht="15.75" customHeight="1" thickBot="1">
      <c r="A4" s="754" t="s">
        <v>208</v>
      </c>
      <c r="B4" s="755" t="s">
        <v>39</v>
      </c>
      <c r="C4" s="756"/>
      <c r="D4" s="756"/>
      <c r="E4" s="756"/>
      <c r="F4" s="756"/>
      <c r="G4" s="756"/>
      <c r="H4" s="756"/>
      <c r="I4" s="757"/>
      <c r="J4" s="755" t="s">
        <v>40</v>
      </c>
      <c r="K4" s="756"/>
      <c r="L4" s="756"/>
      <c r="M4" s="756"/>
      <c r="N4" s="756"/>
      <c r="O4" s="756"/>
      <c r="P4" s="756"/>
      <c r="Q4" s="757"/>
    </row>
    <row r="5" spans="1:17" s="765" customFormat="1" ht="26.25" customHeight="1">
      <c r="A5" s="758"/>
      <c r="B5" s="759" t="s">
        <v>41</v>
      </c>
      <c r="C5" s="760"/>
      <c r="D5" s="760"/>
      <c r="E5" s="761" t="s">
        <v>42</v>
      </c>
      <c r="F5" s="759" t="s">
        <v>43</v>
      </c>
      <c r="G5" s="760"/>
      <c r="H5" s="760"/>
      <c r="I5" s="762" t="s">
        <v>44</v>
      </c>
      <c r="J5" s="763" t="s">
        <v>209</v>
      </c>
      <c r="K5" s="764"/>
      <c r="L5" s="764"/>
      <c r="M5" s="761" t="s">
        <v>42</v>
      </c>
      <c r="N5" s="763" t="s">
        <v>210</v>
      </c>
      <c r="O5" s="764"/>
      <c r="P5" s="764"/>
      <c r="Q5" s="761" t="s">
        <v>44</v>
      </c>
    </row>
    <row r="6" spans="1:17" s="771" customFormat="1" ht="14.25" thickBot="1">
      <c r="A6" s="766"/>
      <c r="B6" s="767" t="s">
        <v>14</v>
      </c>
      <c r="C6" s="768" t="s">
        <v>15</v>
      </c>
      <c r="D6" s="768" t="s">
        <v>13</v>
      </c>
      <c r="E6" s="769"/>
      <c r="F6" s="767" t="s">
        <v>14</v>
      </c>
      <c r="G6" s="768" t="s">
        <v>15</v>
      </c>
      <c r="H6" s="768" t="s">
        <v>13</v>
      </c>
      <c r="I6" s="770"/>
      <c r="J6" s="767" t="s">
        <v>14</v>
      </c>
      <c r="K6" s="768" t="s">
        <v>15</v>
      </c>
      <c r="L6" s="768" t="s">
        <v>13</v>
      </c>
      <c r="M6" s="769"/>
      <c r="N6" s="767" t="s">
        <v>14</v>
      </c>
      <c r="O6" s="768" t="s">
        <v>15</v>
      </c>
      <c r="P6" s="768" t="s">
        <v>13</v>
      </c>
      <c r="Q6" s="769"/>
    </row>
    <row r="7" spans="1:17" s="778" customFormat="1" ht="18" customHeight="1" thickBot="1">
      <c r="A7" s="772" t="s">
        <v>4</v>
      </c>
      <c r="B7" s="773">
        <f>B8+B12+B20+B27+B32+B36</f>
        <v>20224.189000000002</v>
      </c>
      <c r="C7" s="774">
        <f>C8+C12+C20+C27+C32+C36</f>
        <v>11344.294000000002</v>
      </c>
      <c r="D7" s="775">
        <f aca="true" t="shared" si="0" ref="D7:D13">C7+B7</f>
        <v>31568.483000000004</v>
      </c>
      <c r="E7" s="776">
        <f aca="true" t="shared" si="1" ref="E7:E36">D7/$D$7</f>
        <v>1</v>
      </c>
      <c r="F7" s="773">
        <f>F8+F12+F20+F27+F32+F36</f>
        <v>22693.721999999998</v>
      </c>
      <c r="G7" s="774">
        <f>G8+G12+G20+G27+G32+G36</f>
        <v>15360.84</v>
      </c>
      <c r="H7" s="775">
        <f aca="true" t="shared" si="2" ref="H7:H13">G7+F7</f>
        <v>38054.562</v>
      </c>
      <c r="I7" s="777">
        <f>IF(ISERROR(D7/H7-1),"         /0",(D7/H7-1))</f>
        <v>-0.170441562302044</v>
      </c>
      <c r="J7" s="773">
        <f>J8+J12+J20+J27+J32+J36</f>
        <v>166344.217</v>
      </c>
      <c r="K7" s="774">
        <f>K8+K12+K20+K27+K32+K36</f>
        <v>85155.022</v>
      </c>
      <c r="L7" s="775">
        <f aca="true" t="shared" si="3" ref="L7:L13">K7+J7</f>
        <v>251499.239</v>
      </c>
      <c r="M7" s="776">
        <f aca="true" t="shared" si="4" ref="M7:M36">L7/$L$7</f>
        <v>1</v>
      </c>
      <c r="N7" s="773">
        <f>N8+N12+N20+N27+N32+N36</f>
        <v>193691.63399999993</v>
      </c>
      <c r="O7" s="774">
        <f>O8+O12+O20+O27+O32+O36</f>
        <v>112627.77</v>
      </c>
      <c r="P7" s="775">
        <f aca="true" t="shared" si="5" ref="P7:P13">O7+N7</f>
        <v>306319.4039999999</v>
      </c>
      <c r="Q7" s="777">
        <f aca="true" t="shared" si="6" ref="Q7:Q19">IF(ISERROR(L7/P7-1),"         /0",(L7/P7-1))</f>
        <v>-0.17896406262268627</v>
      </c>
    </row>
    <row r="8" spans="1:17" s="784" customFormat="1" ht="18" customHeight="1">
      <c r="A8" s="779" t="s">
        <v>211</v>
      </c>
      <c r="B8" s="780">
        <f>SUM(B9:B11)</f>
        <v>12706.291000000001</v>
      </c>
      <c r="C8" s="781">
        <f>SUM(C9:C11)</f>
        <v>6407.102</v>
      </c>
      <c r="D8" s="781">
        <f t="shared" si="0"/>
        <v>19113.393</v>
      </c>
      <c r="E8" s="782">
        <f t="shared" si="1"/>
        <v>0.6054580766519568</v>
      </c>
      <c r="F8" s="780">
        <f>SUM(F9:F11)</f>
        <v>13803.519999999999</v>
      </c>
      <c r="G8" s="781">
        <f>SUM(G9:G11)</f>
        <v>8438.104</v>
      </c>
      <c r="H8" s="781">
        <f t="shared" si="2"/>
        <v>22241.623999999996</v>
      </c>
      <c r="I8" s="783">
        <f aca="true" t="shared" si="7" ref="I8:I13">IF(ISERROR(D8/H8-1),"         /0",(D8/H8-1))</f>
        <v>-0.14064759839479335</v>
      </c>
      <c r="J8" s="780">
        <f>SUM(J9:J11)</f>
        <v>111109.038</v>
      </c>
      <c r="K8" s="781">
        <f>SUM(K9:K11)</f>
        <v>45117.60399999999</v>
      </c>
      <c r="L8" s="781">
        <f t="shared" si="3"/>
        <v>156226.642</v>
      </c>
      <c r="M8" s="782">
        <f t="shared" si="4"/>
        <v>0.6211813706521792</v>
      </c>
      <c r="N8" s="780">
        <f>SUM(N9:N11)</f>
        <v>121651.26599999992</v>
      </c>
      <c r="O8" s="781">
        <f>SUM(O9:O11)</f>
        <v>58175.07799999999</v>
      </c>
      <c r="P8" s="781">
        <f t="shared" si="5"/>
        <v>179826.3439999999</v>
      </c>
      <c r="Q8" s="783">
        <f t="shared" si="6"/>
        <v>-0.13123606627958762</v>
      </c>
    </row>
    <row r="9" spans="1:17" ht="18" customHeight="1">
      <c r="A9" s="785" t="s">
        <v>212</v>
      </c>
      <c r="B9" s="786">
        <v>12493.076000000001</v>
      </c>
      <c r="C9" s="787">
        <v>6063.693</v>
      </c>
      <c r="D9" s="787">
        <f t="shared" si="0"/>
        <v>18556.769</v>
      </c>
      <c r="E9" s="788">
        <f t="shared" si="1"/>
        <v>0.5878258071507585</v>
      </c>
      <c r="F9" s="786">
        <v>13500.591999999999</v>
      </c>
      <c r="G9" s="787">
        <v>8233.037</v>
      </c>
      <c r="H9" s="787">
        <f t="shared" si="2"/>
        <v>21733.629</v>
      </c>
      <c r="I9" s="789">
        <f t="shared" si="7"/>
        <v>-0.146172551302868</v>
      </c>
      <c r="J9" s="786">
        <v>108920.69</v>
      </c>
      <c r="K9" s="787">
        <v>42959.38</v>
      </c>
      <c r="L9" s="787">
        <f t="shared" si="3"/>
        <v>151880.07</v>
      </c>
      <c r="M9" s="788">
        <f t="shared" si="4"/>
        <v>0.6038987259122482</v>
      </c>
      <c r="N9" s="787">
        <v>119208.17099999991</v>
      </c>
      <c r="O9" s="787">
        <v>56175.05599999999</v>
      </c>
      <c r="P9" s="787">
        <f t="shared" si="5"/>
        <v>175383.2269999999</v>
      </c>
      <c r="Q9" s="789">
        <f t="shared" si="6"/>
        <v>-0.13401028936478576</v>
      </c>
    </row>
    <row r="10" spans="1:17" ht="18" customHeight="1">
      <c r="A10" s="785" t="s">
        <v>214</v>
      </c>
      <c r="B10" s="786">
        <v>153.22</v>
      </c>
      <c r="C10" s="787">
        <v>293.141</v>
      </c>
      <c r="D10" s="787">
        <f t="shared" si="0"/>
        <v>446.361</v>
      </c>
      <c r="E10" s="788">
        <f t="shared" si="1"/>
        <v>0.014139450413249186</v>
      </c>
      <c r="F10" s="786">
        <v>205.187</v>
      </c>
      <c r="G10" s="787">
        <v>173.13</v>
      </c>
      <c r="H10" s="787">
        <f t="shared" si="2"/>
        <v>378.317</v>
      </c>
      <c r="I10" s="789">
        <f t="shared" si="7"/>
        <v>0.17985974724900022</v>
      </c>
      <c r="J10" s="786">
        <v>1520.7</v>
      </c>
      <c r="K10" s="787">
        <v>1938.3419999999994</v>
      </c>
      <c r="L10" s="787">
        <f t="shared" si="3"/>
        <v>3459.0419999999995</v>
      </c>
      <c r="M10" s="788">
        <f t="shared" si="4"/>
        <v>0.013753687739786757</v>
      </c>
      <c r="N10" s="787">
        <v>1630.795</v>
      </c>
      <c r="O10" s="787">
        <v>1132.689</v>
      </c>
      <c r="P10" s="787">
        <f t="shared" si="5"/>
        <v>2763.4840000000004</v>
      </c>
      <c r="Q10" s="789">
        <f t="shared" si="6"/>
        <v>0.2516960474531422</v>
      </c>
    </row>
    <row r="11" spans="1:17" ht="18" customHeight="1" thickBot="1">
      <c r="A11" s="790" t="s">
        <v>213</v>
      </c>
      <c r="B11" s="791">
        <v>59.995</v>
      </c>
      <c r="C11" s="792">
        <v>50.268</v>
      </c>
      <c r="D11" s="792">
        <f t="shared" si="0"/>
        <v>110.263</v>
      </c>
      <c r="E11" s="793">
        <f t="shared" si="1"/>
        <v>0.003492819087949205</v>
      </c>
      <c r="F11" s="791">
        <v>97.74100000000001</v>
      </c>
      <c r="G11" s="792">
        <v>31.937</v>
      </c>
      <c r="H11" s="792">
        <f t="shared" si="2"/>
        <v>129.67800000000003</v>
      </c>
      <c r="I11" s="789">
        <f t="shared" si="7"/>
        <v>-0.14971699131695448</v>
      </c>
      <c r="J11" s="791">
        <v>667.6479999999998</v>
      </c>
      <c r="K11" s="792">
        <v>219.882</v>
      </c>
      <c r="L11" s="792">
        <f t="shared" si="3"/>
        <v>887.5299999999997</v>
      </c>
      <c r="M11" s="793">
        <f t="shared" si="4"/>
        <v>0.003528957000144242</v>
      </c>
      <c r="N11" s="792">
        <v>812.3</v>
      </c>
      <c r="O11" s="792">
        <v>867.3330000000001</v>
      </c>
      <c r="P11" s="792">
        <f t="shared" si="5"/>
        <v>1679.633</v>
      </c>
      <c r="Q11" s="789">
        <f t="shared" si="6"/>
        <v>-0.4715929015445638</v>
      </c>
    </row>
    <row r="12" spans="1:17" s="784" customFormat="1" ht="18" customHeight="1">
      <c r="A12" s="779" t="s">
        <v>172</v>
      </c>
      <c r="B12" s="780">
        <f>SUM(B13:B19)</f>
        <v>2531.398000000001</v>
      </c>
      <c r="C12" s="781">
        <f>SUM(C13:C19)</f>
        <v>2506.205</v>
      </c>
      <c r="D12" s="781">
        <f t="shared" si="0"/>
        <v>5037.603000000001</v>
      </c>
      <c r="E12" s="782">
        <f t="shared" si="1"/>
        <v>0.15957697428793144</v>
      </c>
      <c r="F12" s="780">
        <f>SUM(F13:F19)</f>
        <v>3127.0039999999995</v>
      </c>
      <c r="G12" s="781">
        <f>SUM(G13:G19)</f>
        <v>3274.6449999999995</v>
      </c>
      <c r="H12" s="781">
        <f t="shared" si="2"/>
        <v>6401.648999999999</v>
      </c>
      <c r="I12" s="783">
        <f t="shared" si="7"/>
        <v>-0.21307728680532134</v>
      </c>
      <c r="J12" s="780">
        <f>SUM(J13:J19)</f>
        <v>18128.334000000003</v>
      </c>
      <c r="K12" s="781">
        <f>SUM(K13:K19)</f>
        <v>21428.303000000004</v>
      </c>
      <c r="L12" s="781">
        <f t="shared" si="3"/>
        <v>39556.637</v>
      </c>
      <c r="M12" s="782">
        <f t="shared" si="4"/>
        <v>0.15728332680958929</v>
      </c>
      <c r="N12" s="780">
        <f>SUM(N13:N19)</f>
        <v>25574.372999999996</v>
      </c>
      <c r="O12" s="781">
        <f>SUM(O13:O19)</f>
        <v>26627.202999999998</v>
      </c>
      <c r="P12" s="781">
        <f t="shared" si="5"/>
        <v>52201.575999999994</v>
      </c>
      <c r="Q12" s="783">
        <f t="shared" si="6"/>
        <v>-0.2422328973362795</v>
      </c>
    </row>
    <row r="13" spans="1:17" ht="18" customHeight="1">
      <c r="A13" s="794" t="s">
        <v>217</v>
      </c>
      <c r="B13" s="795">
        <v>748.37</v>
      </c>
      <c r="C13" s="796">
        <v>733.717</v>
      </c>
      <c r="D13" s="796">
        <f t="shared" si="0"/>
        <v>1482.087</v>
      </c>
      <c r="E13" s="797">
        <f t="shared" si="1"/>
        <v>0.046948312340507455</v>
      </c>
      <c r="F13" s="795">
        <v>886.251</v>
      </c>
      <c r="G13" s="796">
        <v>879.367</v>
      </c>
      <c r="H13" s="796">
        <f t="shared" si="2"/>
        <v>1765.618</v>
      </c>
      <c r="I13" s="798">
        <f t="shared" si="7"/>
        <v>-0.16058456585739378</v>
      </c>
      <c r="J13" s="795">
        <v>4890.859</v>
      </c>
      <c r="K13" s="796">
        <v>6535.277000000001</v>
      </c>
      <c r="L13" s="796">
        <f t="shared" si="3"/>
        <v>11426.136000000002</v>
      </c>
      <c r="M13" s="797">
        <f t="shared" si="4"/>
        <v>0.04543208975674078</v>
      </c>
      <c r="N13" s="796">
        <v>6519.534999999999</v>
      </c>
      <c r="O13" s="796">
        <v>8083.625</v>
      </c>
      <c r="P13" s="796">
        <f t="shared" si="5"/>
        <v>14603.16</v>
      </c>
      <c r="Q13" s="798">
        <f t="shared" si="6"/>
        <v>-0.2175572958181652</v>
      </c>
    </row>
    <row r="14" spans="1:17" ht="18" customHeight="1">
      <c r="A14" s="794" t="s">
        <v>215</v>
      </c>
      <c r="B14" s="795">
        <v>778.4010000000001</v>
      </c>
      <c r="C14" s="796">
        <v>434.754</v>
      </c>
      <c r="D14" s="796">
        <f aca="true" t="shared" si="8" ref="D14:D26">C14+B14</f>
        <v>1213.1550000000002</v>
      </c>
      <c r="E14" s="797">
        <f t="shared" si="1"/>
        <v>0.038429309384299525</v>
      </c>
      <c r="F14" s="795">
        <v>1225.6519999999998</v>
      </c>
      <c r="G14" s="796">
        <v>416.048</v>
      </c>
      <c r="H14" s="796">
        <f aca="true" t="shared" si="9" ref="H14:H19">G14+F14</f>
        <v>1641.6999999999998</v>
      </c>
      <c r="I14" s="798">
        <f aca="true" t="shared" si="10" ref="I14:I22">IF(ISERROR(D14/H14-1),"         /0",(D14/H14-1))</f>
        <v>-0.2610373393433634</v>
      </c>
      <c r="J14" s="795">
        <v>7198.345</v>
      </c>
      <c r="K14" s="796">
        <v>3390.0529999999994</v>
      </c>
      <c r="L14" s="796">
        <f aca="true" t="shared" si="11" ref="L14:L19">K14+J14</f>
        <v>10588.398</v>
      </c>
      <c r="M14" s="797">
        <f t="shared" si="4"/>
        <v>0.04210111347493978</v>
      </c>
      <c r="N14" s="796">
        <v>11848.737</v>
      </c>
      <c r="O14" s="796">
        <v>4417.78</v>
      </c>
      <c r="P14" s="796">
        <f aca="true" t="shared" si="12" ref="P14:P19">O14+N14</f>
        <v>16266.517</v>
      </c>
      <c r="Q14" s="798">
        <f t="shared" si="6"/>
        <v>-0.349067904333792</v>
      </c>
    </row>
    <row r="15" spans="1:17" ht="18" customHeight="1">
      <c r="A15" s="794" t="s">
        <v>216</v>
      </c>
      <c r="B15" s="795">
        <v>498.623</v>
      </c>
      <c r="C15" s="796">
        <v>571.733</v>
      </c>
      <c r="D15" s="796">
        <f>C15+B15</f>
        <v>1070.356</v>
      </c>
      <c r="E15" s="797">
        <f t="shared" si="1"/>
        <v>0.033905842102073765</v>
      </c>
      <c r="F15" s="795">
        <v>543.351</v>
      </c>
      <c r="G15" s="796">
        <v>566.83</v>
      </c>
      <c r="H15" s="796">
        <f t="shared" si="9"/>
        <v>1110.181</v>
      </c>
      <c r="I15" s="798">
        <f>IF(ISERROR(D15/H15-1),"         /0",(D15/H15-1))</f>
        <v>-0.035872528893937106</v>
      </c>
      <c r="J15" s="795">
        <v>3534.239</v>
      </c>
      <c r="K15" s="796">
        <v>3899.0389999999998</v>
      </c>
      <c r="L15" s="796">
        <f t="shared" si="11"/>
        <v>7433.278</v>
      </c>
      <c r="M15" s="797">
        <f t="shared" si="4"/>
        <v>0.02955586676745372</v>
      </c>
      <c r="N15" s="796">
        <v>4477.316</v>
      </c>
      <c r="O15" s="796">
        <v>4176.957000000001</v>
      </c>
      <c r="P15" s="796">
        <f t="shared" si="12"/>
        <v>8654.273000000001</v>
      </c>
      <c r="Q15" s="798">
        <f>IF(ISERROR(L15/P15-1),"         /0",(L15/P15-1))</f>
        <v>-0.14108579657702047</v>
      </c>
    </row>
    <row r="16" spans="1:17" ht="18" customHeight="1">
      <c r="A16" s="794" t="s">
        <v>218</v>
      </c>
      <c r="B16" s="795">
        <v>204.394</v>
      </c>
      <c r="C16" s="796">
        <v>449.35</v>
      </c>
      <c r="D16" s="796">
        <f>C16+B16</f>
        <v>653.744</v>
      </c>
      <c r="E16" s="797">
        <f t="shared" si="1"/>
        <v>0.020708755628200442</v>
      </c>
      <c r="F16" s="795">
        <v>181.55100000000002</v>
      </c>
      <c r="G16" s="796">
        <v>862.164</v>
      </c>
      <c r="H16" s="796">
        <f t="shared" si="9"/>
        <v>1043.715</v>
      </c>
      <c r="I16" s="798">
        <f t="shared" si="10"/>
        <v>-0.3736374393392832</v>
      </c>
      <c r="J16" s="795">
        <v>1048.8690000000001</v>
      </c>
      <c r="K16" s="796">
        <v>4995.405000000002</v>
      </c>
      <c r="L16" s="796">
        <f t="shared" si="11"/>
        <v>6044.274000000001</v>
      </c>
      <c r="M16" s="797">
        <f t="shared" si="4"/>
        <v>0.024032971328394364</v>
      </c>
      <c r="N16" s="796">
        <v>1062.228</v>
      </c>
      <c r="O16" s="796">
        <v>6265.665999999999</v>
      </c>
      <c r="P16" s="796">
        <f t="shared" si="12"/>
        <v>7327.893999999999</v>
      </c>
      <c r="Q16" s="798">
        <f>IF(ISERROR(L16/P16-1),"         /0",(L16/P16-1))</f>
        <v>-0.17516901854748423</v>
      </c>
    </row>
    <row r="17" spans="1:17" ht="18" customHeight="1">
      <c r="A17" s="794" t="s">
        <v>220</v>
      </c>
      <c r="B17" s="795">
        <v>162.146</v>
      </c>
      <c r="C17" s="796">
        <v>226.875</v>
      </c>
      <c r="D17" s="796">
        <f>C17+B17</f>
        <v>389.02099999999996</v>
      </c>
      <c r="E17" s="797">
        <f t="shared" si="1"/>
        <v>0.012323081853505596</v>
      </c>
      <c r="F17" s="795">
        <v>152.555</v>
      </c>
      <c r="G17" s="796">
        <v>198.304</v>
      </c>
      <c r="H17" s="796">
        <f t="shared" si="9"/>
        <v>350.85900000000004</v>
      </c>
      <c r="I17" s="798">
        <f>IF(ISERROR(D17/H17-1),"         /0",(D17/H17-1))</f>
        <v>0.10876733958655738</v>
      </c>
      <c r="J17" s="795">
        <v>856.242</v>
      </c>
      <c r="K17" s="796">
        <v>1461.7040000000002</v>
      </c>
      <c r="L17" s="796">
        <f t="shared" si="11"/>
        <v>2317.946</v>
      </c>
      <c r="M17" s="797">
        <f t="shared" si="4"/>
        <v>0.00921651297720229</v>
      </c>
      <c r="N17" s="796">
        <v>837.4320000000001</v>
      </c>
      <c r="O17" s="796">
        <v>1439.9120000000003</v>
      </c>
      <c r="P17" s="796">
        <f t="shared" si="12"/>
        <v>2277.3440000000005</v>
      </c>
      <c r="Q17" s="798">
        <f>IF(ISERROR(L17/P17-1),"         /0",(L17/P17-1))</f>
        <v>0.017828663565978342</v>
      </c>
    </row>
    <row r="18" spans="1:17" ht="18" customHeight="1">
      <c r="A18" s="794" t="s">
        <v>219</v>
      </c>
      <c r="B18" s="795">
        <v>118.539</v>
      </c>
      <c r="C18" s="796">
        <v>86.585</v>
      </c>
      <c r="D18" s="796">
        <f t="shared" si="8"/>
        <v>205.124</v>
      </c>
      <c r="E18" s="797">
        <f t="shared" si="1"/>
        <v>0.006497746502421417</v>
      </c>
      <c r="F18" s="795">
        <v>129.365</v>
      </c>
      <c r="G18" s="796">
        <v>348.23400000000004</v>
      </c>
      <c r="H18" s="796">
        <f t="shared" si="9"/>
        <v>477.59900000000005</v>
      </c>
      <c r="I18" s="798">
        <f t="shared" si="10"/>
        <v>-0.5705099885050011</v>
      </c>
      <c r="J18" s="795">
        <v>453.73800000000006</v>
      </c>
      <c r="K18" s="796">
        <v>1136.906</v>
      </c>
      <c r="L18" s="796">
        <f t="shared" si="11"/>
        <v>1590.644</v>
      </c>
      <c r="M18" s="797">
        <f t="shared" si="4"/>
        <v>0.006324647368018478</v>
      </c>
      <c r="N18" s="796">
        <v>694.3269999999999</v>
      </c>
      <c r="O18" s="796">
        <v>2236.68</v>
      </c>
      <c r="P18" s="796">
        <f t="shared" si="12"/>
        <v>2931.0069999999996</v>
      </c>
      <c r="Q18" s="798">
        <f t="shared" si="6"/>
        <v>-0.45730460555024255</v>
      </c>
    </row>
    <row r="19" spans="1:17" ht="18" customHeight="1">
      <c r="A19" s="794" t="s">
        <v>222</v>
      </c>
      <c r="B19" s="795">
        <v>20.925</v>
      </c>
      <c r="C19" s="796">
        <v>3.1910000000000003</v>
      </c>
      <c r="D19" s="796">
        <f>C19+B19</f>
        <v>24.116</v>
      </c>
      <c r="E19" s="797">
        <f t="shared" si="1"/>
        <v>0.000763926476923202</v>
      </c>
      <c r="F19" s="795">
        <v>8.279</v>
      </c>
      <c r="G19" s="796">
        <v>3.698</v>
      </c>
      <c r="H19" s="796">
        <f t="shared" si="9"/>
        <v>11.977</v>
      </c>
      <c r="I19" s="798">
        <f t="shared" si="10"/>
        <v>1.0135259246889872</v>
      </c>
      <c r="J19" s="795">
        <v>146.04200000000003</v>
      </c>
      <c r="K19" s="796">
        <v>9.919</v>
      </c>
      <c r="L19" s="796">
        <f t="shared" si="11"/>
        <v>155.96100000000004</v>
      </c>
      <c r="M19" s="797">
        <f t="shared" si="4"/>
        <v>0.0006201251368398774</v>
      </c>
      <c r="N19" s="796">
        <v>134.79800000000003</v>
      </c>
      <c r="O19" s="796">
        <v>6.583</v>
      </c>
      <c r="P19" s="796">
        <f t="shared" si="12"/>
        <v>141.38100000000003</v>
      </c>
      <c r="Q19" s="798">
        <f t="shared" si="6"/>
        <v>0.10312559679164823</v>
      </c>
    </row>
    <row r="20" spans="1:17" s="784" customFormat="1" ht="18" customHeight="1">
      <c r="A20" s="799" t="s">
        <v>184</v>
      </c>
      <c r="B20" s="800">
        <f>SUM(B21:B26)</f>
        <v>2389.444</v>
      </c>
      <c r="C20" s="801">
        <f>SUM(C21:C26)</f>
        <v>763.4399999999999</v>
      </c>
      <c r="D20" s="801">
        <f>C20+B20</f>
        <v>3152.884</v>
      </c>
      <c r="E20" s="802">
        <f t="shared" si="1"/>
        <v>0.0998744222204152</v>
      </c>
      <c r="F20" s="800">
        <f>SUM(F21:F26)</f>
        <v>2165.1790000000005</v>
      </c>
      <c r="G20" s="801">
        <f>SUM(G21:G26)</f>
        <v>669.804</v>
      </c>
      <c r="H20" s="801">
        <f aca="true" t="shared" si="13" ref="H20:H26">G20+F20</f>
        <v>2834.9830000000006</v>
      </c>
      <c r="I20" s="803">
        <f t="shared" si="10"/>
        <v>0.11213506394923689</v>
      </c>
      <c r="J20" s="800">
        <f>SUM(J21:J26)</f>
        <v>16497.971</v>
      </c>
      <c r="K20" s="801">
        <f>SUM(K21:K26)</f>
        <v>4964.254000000001</v>
      </c>
      <c r="L20" s="801">
        <f aca="true" t="shared" si="14" ref="L20:L26">K20+J20</f>
        <v>21462.225000000002</v>
      </c>
      <c r="M20" s="802">
        <f t="shared" si="4"/>
        <v>0.0853371369445774</v>
      </c>
      <c r="N20" s="800">
        <f>SUM(N21:N26)</f>
        <v>17402.698</v>
      </c>
      <c r="O20" s="801">
        <f>SUM(O21:O26)</f>
        <v>5476.296</v>
      </c>
      <c r="P20" s="801">
        <f aca="true" t="shared" si="15" ref="P20:P26">O20+N20</f>
        <v>22878.994</v>
      </c>
      <c r="Q20" s="804">
        <f aca="true" t="shared" si="16" ref="Q20:Q36">IF(ISERROR(L20/P20-1),"         /0",(L20/P20-1))</f>
        <v>-0.0619244447548698</v>
      </c>
    </row>
    <row r="21" spans="1:17" ht="18" customHeight="1">
      <c r="A21" s="794" t="s">
        <v>246</v>
      </c>
      <c r="B21" s="795">
        <v>1412.343</v>
      </c>
      <c r="C21" s="796"/>
      <c r="D21" s="796">
        <f t="shared" si="8"/>
        <v>1412.343</v>
      </c>
      <c r="E21" s="797">
        <f t="shared" si="1"/>
        <v>0.04473902024370319</v>
      </c>
      <c r="F21" s="795">
        <v>1215.249</v>
      </c>
      <c r="G21" s="796"/>
      <c r="H21" s="796">
        <f t="shared" si="13"/>
        <v>1215.249</v>
      </c>
      <c r="I21" s="798">
        <f t="shared" si="10"/>
        <v>0.1621840462325006</v>
      </c>
      <c r="J21" s="795">
        <v>8569.682</v>
      </c>
      <c r="K21" s="796">
        <v>43.678</v>
      </c>
      <c r="L21" s="796">
        <f t="shared" si="14"/>
        <v>8613.36</v>
      </c>
      <c r="M21" s="797">
        <f t="shared" si="4"/>
        <v>0.034248055915588674</v>
      </c>
      <c r="N21" s="795">
        <v>8924.043</v>
      </c>
      <c r="O21" s="796">
        <v>581.234</v>
      </c>
      <c r="P21" s="796">
        <f t="shared" si="15"/>
        <v>9505.277</v>
      </c>
      <c r="Q21" s="798">
        <f t="shared" si="16"/>
        <v>-0.09383387775022223</v>
      </c>
    </row>
    <row r="22" spans="1:17" ht="18" customHeight="1">
      <c r="A22" s="794" t="s">
        <v>223</v>
      </c>
      <c r="B22" s="795">
        <v>174.591</v>
      </c>
      <c r="C22" s="796">
        <v>455.335</v>
      </c>
      <c r="D22" s="796">
        <f t="shared" si="8"/>
        <v>629.9259999999999</v>
      </c>
      <c r="E22" s="797">
        <f t="shared" si="1"/>
        <v>0.019954268946024423</v>
      </c>
      <c r="F22" s="795">
        <v>231.772</v>
      </c>
      <c r="G22" s="796">
        <v>402.62</v>
      </c>
      <c r="H22" s="796">
        <f>G22+F22</f>
        <v>634.392</v>
      </c>
      <c r="I22" s="798">
        <f t="shared" si="10"/>
        <v>-0.00703981134692766</v>
      </c>
      <c r="J22" s="795">
        <v>1531.0929999999998</v>
      </c>
      <c r="K22" s="796">
        <v>2609.3140000000008</v>
      </c>
      <c r="L22" s="796">
        <f>K22+J22</f>
        <v>4140.407000000001</v>
      </c>
      <c r="M22" s="797">
        <f t="shared" si="4"/>
        <v>0.016462900708816862</v>
      </c>
      <c r="N22" s="795">
        <v>1876.69</v>
      </c>
      <c r="O22" s="796">
        <v>2886.7920000000004</v>
      </c>
      <c r="P22" s="796">
        <f>O22+N22</f>
        <v>4763.482</v>
      </c>
      <c r="Q22" s="798">
        <f>IF(ISERROR(L22/P22-1),"         /0",(L22/P22-1))</f>
        <v>-0.13080242562058575</v>
      </c>
    </row>
    <row r="23" spans="1:17" ht="18" customHeight="1">
      <c r="A23" s="794" t="s">
        <v>225</v>
      </c>
      <c r="B23" s="795">
        <v>468.473</v>
      </c>
      <c r="C23" s="796"/>
      <c r="D23" s="796">
        <f>C23+B23</f>
        <v>468.473</v>
      </c>
      <c r="E23" s="797">
        <f t="shared" si="1"/>
        <v>0.01483989585435575</v>
      </c>
      <c r="F23" s="795">
        <v>437.49300000000005</v>
      </c>
      <c r="G23" s="796"/>
      <c r="H23" s="796">
        <f>G23+F23</f>
        <v>437.49300000000005</v>
      </c>
      <c r="I23" s="798">
        <f>IF(ISERROR(D23/H23-1),"         /0",(D23/H23-1))</f>
        <v>0.07081256157241356</v>
      </c>
      <c r="J23" s="795">
        <v>3300.7940000000003</v>
      </c>
      <c r="K23" s="796">
        <v>0</v>
      </c>
      <c r="L23" s="796">
        <f>K23+J23</f>
        <v>3300.7940000000003</v>
      </c>
      <c r="M23" s="797">
        <f t="shared" si="4"/>
        <v>0.013124469136067645</v>
      </c>
      <c r="N23" s="795">
        <v>4130.93</v>
      </c>
      <c r="O23" s="796">
        <v>0</v>
      </c>
      <c r="P23" s="796">
        <f>O23+N23</f>
        <v>4130.93</v>
      </c>
      <c r="Q23" s="798">
        <f>IF(ISERROR(L23/P23-1),"         /0",(L23/P23-1))</f>
        <v>-0.2009562011459889</v>
      </c>
    </row>
    <row r="24" spans="1:17" ht="18" customHeight="1">
      <c r="A24" s="794" t="s">
        <v>247</v>
      </c>
      <c r="B24" s="795">
        <v>300.448</v>
      </c>
      <c r="C24" s="796">
        <v>78.72</v>
      </c>
      <c r="D24" s="796">
        <f t="shared" si="8"/>
        <v>379.168</v>
      </c>
      <c r="E24" s="797">
        <f t="shared" si="1"/>
        <v>0.01201096676074045</v>
      </c>
      <c r="F24" s="795">
        <v>241.056</v>
      </c>
      <c r="G24" s="796">
        <v>22.072</v>
      </c>
      <c r="H24" s="796">
        <f t="shared" si="13"/>
        <v>263.128</v>
      </c>
      <c r="I24" s="798">
        <f aca="true" t="shared" si="17" ref="I24:I36">IF(ISERROR(D24/H24-1),"         /0",(D24/H24-1))</f>
        <v>0.44100209783831446</v>
      </c>
      <c r="J24" s="795">
        <v>2806.239</v>
      </c>
      <c r="K24" s="796">
        <v>739.196</v>
      </c>
      <c r="L24" s="796">
        <f t="shared" si="14"/>
        <v>3545.435</v>
      </c>
      <c r="M24" s="797">
        <f t="shared" si="4"/>
        <v>0.014097199713594362</v>
      </c>
      <c r="N24" s="795">
        <v>2039.948</v>
      </c>
      <c r="O24" s="796">
        <v>357.339</v>
      </c>
      <c r="P24" s="796">
        <f t="shared" si="15"/>
        <v>2397.2870000000003</v>
      </c>
      <c r="Q24" s="798">
        <f t="shared" si="16"/>
        <v>0.47893639768621754</v>
      </c>
    </row>
    <row r="25" spans="1:17" ht="18" customHeight="1">
      <c r="A25" s="794" t="s">
        <v>224</v>
      </c>
      <c r="B25" s="795">
        <v>31.102</v>
      </c>
      <c r="C25" s="796">
        <v>229.385</v>
      </c>
      <c r="D25" s="796">
        <f t="shared" si="8"/>
        <v>260.48699999999997</v>
      </c>
      <c r="E25" s="797">
        <f t="shared" si="1"/>
        <v>0.008251489309765056</v>
      </c>
      <c r="F25" s="795">
        <v>36.28</v>
      </c>
      <c r="G25" s="796">
        <v>245.112</v>
      </c>
      <c r="H25" s="796">
        <f t="shared" si="13"/>
        <v>281.392</v>
      </c>
      <c r="I25" s="798">
        <f t="shared" si="17"/>
        <v>-0.07429137999658852</v>
      </c>
      <c r="J25" s="795">
        <v>249.75900000000001</v>
      </c>
      <c r="K25" s="796">
        <v>1572.066</v>
      </c>
      <c r="L25" s="796">
        <f t="shared" si="14"/>
        <v>1821.825</v>
      </c>
      <c r="M25" s="797">
        <f t="shared" si="4"/>
        <v>0.0072438588969249325</v>
      </c>
      <c r="N25" s="795">
        <v>381.42</v>
      </c>
      <c r="O25" s="796">
        <v>1650.9310000000003</v>
      </c>
      <c r="P25" s="796">
        <f t="shared" si="15"/>
        <v>2032.3510000000003</v>
      </c>
      <c r="Q25" s="798">
        <f t="shared" si="16"/>
        <v>-0.10358742166092383</v>
      </c>
    </row>
    <row r="26" spans="1:17" ht="18" customHeight="1" thickBot="1">
      <c r="A26" s="794" t="s">
        <v>222</v>
      </c>
      <c r="B26" s="795">
        <v>2.487</v>
      </c>
      <c r="C26" s="796">
        <v>0</v>
      </c>
      <c r="D26" s="796">
        <f t="shared" si="8"/>
        <v>2.487</v>
      </c>
      <c r="E26" s="797">
        <f t="shared" si="1"/>
        <v>7.878110582633952E-05</v>
      </c>
      <c r="F26" s="795">
        <v>3.3289999999999997</v>
      </c>
      <c r="G26" s="796">
        <v>0</v>
      </c>
      <c r="H26" s="796">
        <f t="shared" si="13"/>
        <v>3.3289999999999997</v>
      </c>
      <c r="I26" s="798">
        <f t="shared" si="17"/>
        <v>-0.2529288074496845</v>
      </c>
      <c r="J26" s="795">
        <v>40.40400000000001</v>
      </c>
      <c r="K26" s="796">
        <v>0</v>
      </c>
      <c r="L26" s="796">
        <f t="shared" si="14"/>
        <v>40.40400000000001</v>
      </c>
      <c r="M26" s="797">
        <f t="shared" si="4"/>
        <v>0.0001606525735849245</v>
      </c>
      <c r="N26" s="795">
        <v>49.666999999999994</v>
      </c>
      <c r="O26" s="796">
        <v>0</v>
      </c>
      <c r="P26" s="796">
        <f t="shared" si="15"/>
        <v>49.666999999999994</v>
      </c>
      <c r="Q26" s="798">
        <f t="shared" si="16"/>
        <v>-0.1865021040127245</v>
      </c>
    </row>
    <row r="27" spans="1:17" s="784" customFormat="1" ht="18" customHeight="1">
      <c r="A27" s="779" t="s">
        <v>226</v>
      </c>
      <c r="B27" s="780">
        <f>SUM(B28:B31)</f>
        <v>2486.577</v>
      </c>
      <c r="C27" s="781">
        <f>SUM(C28:C31)</f>
        <v>1529.3030000000003</v>
      </c>
      <c r="D27" s="781">
        <f aca="true" t="shared" si="18" ref="D27:D36">C27+B27</f>
        <v>4015.8800000000006</v>
      </c>
      <c r="E27" s="782">
        <f t="shared" si="1"/>
        <v>0.1272116876823001</v>
      </c>
      <c r="F27" s="780">
        <f>SUM(F28:F31)</f>
        <v>2476.3559999999998</v>
      </c>
      <c r="G27" s="781">
        <f>SUM(G28:G31)</f>
        <v>2123.955</v>
      </c>
      <c r="H27" s="781">
        <f aca="true" t="shared" si="19" ref="H27:H36">G27+F27</f>
        <v>4600.311</v>
      </c>
      <c r="I27" s="783">
        <f t="shared" si="17"/>
        <v>-0.1270416282725232</v>
      </c>
      <c r="J27" s="780">
        <f>SUM(J28:J31)</f>
        <v>15726.818</v>
      </c>
      <c r="K27" s="781">
        <f>SUM(K28:K31)</f>
        <v>10370.464</v>
      </c>
      <c r="L27" s="781">
        <f aca="true" t="shared" si="20" ref="L27:L36">K27+J27</f>
        <v>26097.282</v>
      </c>
      <c r="M27" s="782">
        <f t="shared" si="4"/>
        <v>0.10376684280941303</v>
      </c>
      <c r="N27" s="780">
        <f>SUM(N28:N31)</f>
        <v>16939.158</v>
      </c>
      <c r="O27" s="781">
        <f>SUM(O28:O31)</f>
        <v>14377.288999999999</v>
      </c>
      <c r="P27" s="781">
        <f aca="true" t="shared" si="21" ref="P27:P36">O27+N27</f>
        <v>31316.447</v>
      </c>
      <c r="Q27" s="783">
        <f t="shared" si="16"/>
        <v>-0.16665891248774167</v>
      </c>
    </row>
    <row r="28" spans="1:17" s="805" customFormat="1" ht="18" customHeight="1">
      <c r="A28" s="785" t="s">
        <v>227</v>
      </c>
      <c r="B28" s="786">
        <v>1370.225</v>
      </c>
      <c r="C28" s="787">
        <v>1061.1660000000002</v>
      </c>
      <c r="D28" s="787">
        <f t="shared" si="18"/>
        <v>2431.391</v>
      </c>
      <c r="E28" s="788">
        <f t="shared" si="1"/>
        <v>0.0770195704367549</v>
      </c>
      <c r="F28" s="786">
        <v>1369.05</v>
      </c>
      <c r="G28" s="787">
        <v>1174.844</v>
      </c>
      <c r="H28" s="787">
        <f t="shared" si="19"/>
        <v>2543.8940000000002</v>
      </c>
      <c r="I28" s="789">
        <f t="shared" si="17"/>
        <v>-0.04422472005515954</v>
      </c>
      <c r="J28" s="786">
        <v>9024.586</v>
      </c>
      <c r="K28" s="787">
        <v>6319.704</v>
      </c>
      <c r="L28" s="787">
        <f t="shared" si="20"/>
        <v>15344.289999999999</v>
      </c>
      <c r="M28" s="788">
        <f t="shared" si="4"/>
        <v>0.0610112780500302</v>
      </c>
      <c r="N28" s="787">
        <v>9737.012</v>
      </c>
      <c r="O28" s="787">
        <v>7828.861999999997</v>
      </c>
      <c r="P28" s="787">
        <f t="shared" si="21"/>
        <v>17565.873999999996</v>
      </c>
      <c r="Q28" s="789">
        <f t="shared" si="16"/>
        <v>-0.1264715891734165</v>
      </c>
    </row>
    <row r="29" spans="1:17" s="805" customFormat="1" ht="18" customHeight="1">
      <c r="A29" s="785" t="s">
        <v>228</v>
      </c>
      <c r="B29" s="786">
        <v>926.5540000000001</v>
      </c>
      <c r="C29" s="787">
        <v>427.557</v>
      </c>
      <c r="D29" s="787">
        <f>C29+B29</f>
        <v>1354.111</v>
      </c>
      <c r="E29" s="788">
        <f t="shared" si="1"/>
        <v>0.0428943956540452</v>
      </c>
      <c r="F29" s="786">
        <v>780.8069999999999</v>
      </c>
      <c r="G29" s="787">
        <v>704.8910000000001</v>
      </c>
      <c r="H29" s="787">
        <f>G29+F29</f>
        <v>1485.6979999999999</v>
      </c>
      <c r="I29" s="789">
        <f>IF(ISERROR(D29/H29-1),"         /0",(D29/H29-1))</f>
        <v>-0.08856914393100068</v>
      </c>
      <c r="J29" s="786">
        <v>5291.713999999999</v>
      </c>
      <c r="K29" s="787">
        <v>3613.1510000000007</v>
      </c>
      <c r="L29" s="787">
        <f>K29+J29</f>
        <v>8904.865</v>
      </c>
      <c r="M29" s="788">
        <f t="shared" si="4"/>
        <v>0.0354071250291139</v>
      </c>
      <c r="N29" s="787">
        <v>4772.061</v>
      </c>
      <c r="O29" s="787">
        <v>4598.015000000001</v>
      </c>
      <c r="P29" s="787">
        <f>O29+N29</f>
        <v>9370.076000000001</v>
      </c>
      <c r="Q29" s="789">
        <f>IF(ISERROR(L29/P29-1),"         /0",(L29/P29-1))</f>
        <v>-0.04964858342664469</v>
      </c>
    </row>
    <row r="30" spans="1:17" s="805" customFormat="1" ht="18" customHeight="1">
      <c r="A30" s="785" t="s">
        <v>229</v>
      </c>
      <c r="B30" s="786">
        <v>119.91099999999999</v>
      </c>
      <c r="C30" s="787">
        <v>32.979</v>
      </c>
      <c r="D30" s="787">
        <f>C30+B30</f>
        <v>152.89</v>
      </c>
      <c r="E30" s="788">
        <f t="shared" si="1"/>
        <v>0.0048431215399232196</v>
      </c>
      <c r="F30" s="786">
        <v>190.471</v>
      </c>
      <c r="G30" s="787">
        <v>240.2</v>
      </c>
      <c r="H30" s="787">
        <f>G30+F30</f>
        <v>430.671</v>
      </c>
      <c r="I30" s="789">
        <f>IF(ISERROR(D30/H30-1),"         /0",(D30/H30-1))</f>
        <v>-0.6449958320852809</v>
      </c>
      <c r="J30" s="786">
        <v>883.5939999999999</v>
      </c>
      <c r="K30" s="787">
        <v>303.53899999999993</v>
      </c>
      <c r="L30" s="787">
        <f>K30+J30</f>
        <v>1187.1329999999998</v>
      </c>
      <c r="M30" s="788">
        <f t="shared" si="4"/>
        <v>0.004720225018255422</v>
      </c>
      <c r="N30" s="787">
        <v>1625.4989999999993</v>
      </c>
      <c r="O30" s="787">
        <v>1852.2959999999998</v>
      </c>
      <c r="P30" s="787">
        <f>O30+N30</f>
        <v>3477.794999999999</v>
      </c>
      <c r="Q30" s="789">
        <f>IF(ISERROR(L30/P30-1),"         /0",(L30/P30-1))</f>
        <v>-0.6586535434089703</v>
      </c>
    </row>
    <row r="31" spans="1:17" s="805" customFormat="1" ht="18" customHeight="1" thickBot="1">
      <c r="A31" s="785" t="s">
        <v>222</v>
      </c>
      <c r="B31" s="786">
        <v>69.887</v>
      </c>
      <c r="C31" s="787">
        <v>7.601000000000001</v>
      </c>
      <c r="D31" s="787">
        <f t="shared" si="18"/>
        <v>77.488</v>
      </c>
      <c r="E31" s="788">
        <f t="shared" si="1"/>
        <v>0.0024546000515767575</v>
      </c>
      <c r="F31" s="786">
        <v>136.028</v>
      </c>
      <c r="G31" s="787">
        <v>4.02</v>
      </c>
      <c r="H31" s="787">
        <f t="shared" si="19"/>
        <v>140.048</v>
      </c>
      <c r="I31" s="789">
        <f>IF(ISERROR(D31/H31-1),"         /0",(D31/H31-1))</f>
        <v>-0.4467039872043871</v>
      </c>
      <c r="J31" s="786">
        <v>526.924</v>
      </c>
      <c r="K31" s="787">
        <v>134.07</v>
      </c>
      <c r="L31" s="787">
        <f t="shared" si="20"/>
        <v>660.9939999999999</v>
      </c>
      <c r="M31" s="788">
        <f t="shared" si="4"/>
        <v>0.002628214712013502</v>
      </c>
      <c r="N31" s="787">
        <v>804.5860000000001</v>
      </c>
      <c r="O31" s="787">
        <v>98.11600000000001</v>
      </c>
      <c r="P31" s="787">
        <f t="shared" si="21"/>
        <v>902.7020000000001</v>
      </c>
      <c r="Q31" s="789">
        <f>IF(ISERROR(L31/P31-1),"         /0",(L31/P31-1))</f>
        <v>-0.26776056771780743</v>
      </c>
    </row>
    <row r="32" spans="1:17" s="784" customFormat="1" ht="18" customHeight="1">
      <c r="A32" s="779" t="s">
        <v>199</v>
      </c>
      <c r="B32" s="780">
        <f>SUM(B33:B35)</f>
        <v>85.655</v>
      </c>
      <c r="C32" s="781">
        <f>SUM(C33:C35)</f>
        <v>121.298</v>
      </c>
      <c r="D32" s="781">
        <f t="shared" si="18"/>
        <v>206.953</v>
      </c>
      <c r="E32" s="782">
        <f t="shared" si="1"/>
        <v>0.0065556840346113554</v>
      </c>
      <c r="F32" s="780">
        <f>SUM(F33:F35)</f>
        <v>1083.009</v>
      </c>
      <c r="G32" s="781">
        <f>SUM(G33:G35)</f>
        <v>854.3319999999999</v>
      </c>
      <c r="H32" s="781">
        <f t="shared" si="19"/>
        <v>1937.341</v>
      </c>
      <c r="I32" s="783">
        <f t="shared" si="17"/>
        <v>-0.8931767819913996</v>
      </c>
      <c r="J32" s="780">
        <f>SUM(J33:J35)</f>
        <v>4631.738</v>
      </c>
      <c r="K32" s="781">
        <f>SUM(K33:K35)</f>
        <v>3251.01</v>
      </c>
      <c r="L32" s="781">
        <f t="shared" si="20"/>
        <v>7882.7480000000005</v>
      </c>
      <c r="M32" s="782">
        <f t="shared" si="4"/>
        <v>0.03134302923278428</v>
      </c>
      <c r="N32" s="780">
        <f>SUM(N33:N35)</f>
        <v>11846.977</v>
      </c>
      <c r="O32" s="781">
        <f>SUM(O33:O35)</f>
        <v>7971.459000000001</v>
      </c>
      <c r="P32" s="781">
        <f t="shared" si="21"/>
        <v>19818.436</v>
      </c>
      <c r="Q32" s="783">
        <f t="shared" si="16"/>
        <v>-0.6022517619452917</v>
      </c>
    </row>
    <row r="33" spans="1:17" ht="18" customHeight="1">
      <c r="A33" s="785" t="s">
        <v>235</v>
      </c>
      <c r="B33" s="786">
        <v>68.113</v>
      </c>
      <c r="C33" s="787">
        <v>40.391</v>
      </c>
      <c r="D33" s="787">
        <f t="shared" si="18"/>
        <v>108.50399999999999</v>
      </c>
      <c r="E33" s="788">
        <f t="shared" si="1"/>
        <v>0.003437098957209948</v>
      </c>
      <c r="F33" s="786">
        <v>225.797</v>
      </c>
      <c r="G33" s="787">
        <v>232.887</v>
      </c>
      <c r="H33" s="787">
        <f t="shared" si="19"/>
        <v>458.68399999999997</v>
      </c>
      <c r="I33" s="789">
        <f t="shared" si="17"/>
        <v>-0.7634449860906419</v>
      </c>
      <c r="J33" s="786">
        <v>296.126</v>
      </c>
      <c r="K33" s="787">
        <v>788.9810000000001</v>
      </c>
      <c r="L33" s="787">
        <f t="shared" si="20"/>
        <v>1085.107</v>
      </c>
      <c r="M33" s="788">
        <f t="shared" si="4"/>
        <v>0.004314553810637971</v>
      </c>
      <c r="N33" s="787">
        <v>1499.074</v>
      </c>
      <c r="O33" s="787">
        <v>1552.309</v>
      </c>
      <c r="P33" s="787">
        <f t="shared" si="21"/>
        <v>3051.383</v>
      </c>
      <c r="Q33" s="789">
        <f t="shared" si="16"/>
        <v>-0.6443884625430502</v>
      </c>
    </row>
    <row r="34" spans="1:17" ht="18" customHeight="1">
      <c r="A34" s="785" t="s">
        <v>234</v>
      </c>
      <c r="B34" s="786">
        <v>15.196</v>
      </c>
      <c r="C34" s="787">
        <v>80.907</v>
      </c>
      <c r="D34" s="787">
        <f t="shared" si="18"/>
        <v>96.103</v>
      </c>
      <c r="E34" s="788">
        <f t="shared" si="1"/>
        <v>0.00304427045164001</v>
      </c>
      <c r="F34" s="786">
        <v>856.905</v>
      </c>
      <c r="G34" s="787">
        <v>532.808</v>
      </c>
      <c r="H34" s="787">
        <f>G34+F34</f>
        <v>1389.713</v>
      </c>
      <c r="I34" s="789">
        <f>IF(ISERROR(D34/H34-1),"         /0",(D34/H34-1))</f>
        <v>-0.930846872699615</v>
      </c>
      <c r="J34" s="786">
        <v>4180.405</v>
      </c>
      <c r="K34" s="787">
        <v>2413.82</v>
      </c>
      <c r="L34" s="787">
        <f>K34+J34</f>
        <v>6594.225</v>
      </c>
      <c r="M34" s="788">
        <f t="shared" si="4"/>
        <v>0.02621966184160104</v>
      </c>
      <c r="N34" s="787">
        <v>10336.813</v>
      </c>
      <c r="O34" s="787">
        <v>5786.96</v>
      </c>
      <c r="P34" s="787">
        <f>O34+N34</f>
        <v>16123.773000000001</v>
      </c>
      <c r="Q34" s="789">
        <f>IF(ISERROR(L34/P34-1),"         /0",(L34/P34-1))</f>
        <v>-0.5910246937860015</v>
      </c>
    </row>
    <row r="35" spans="1:17" ht="18" customHeight="1" thickBot="1">
      <c r="A35" s="785" t="s">
        <v>222</v>
      </c>
      <c r="B35" s="786">
        <v>2.346</v>
      </c>
      <c r="C35" s="787">
        <v>0</v>
      </c>
      <c r="D35" s="787">
        <f t="shared" si="18"/>
        <v>2.346</v>
      </c>
      <c r="E35" s="788">
        <f t="shared" si="1"/>
        <v>7.431462576139625E-05</v>
      </c>
      <c r="F35" s="786">
        <v>0.307</v>
      </c>
      <c r="G35" s="787">
        <v>88.637</v>
      </c>
      <c r="H35" s="787">
        <f t="shared" si="19"/>
        <v>88.944</v>
      </c>
      <c r="I35" s="789">
        <f>IF(ISERROR(D35/H35-1),"         /0",(D35/H35-1))</f>
        <v>-0.9736238532110092</v>
      </c>
      <c r="J35" s="786">
        <v>155.20700000000002</v>
      </c>
      <c r="K35" s="787">
        <v>48.208999999999996</v>
      </c>
      <c r="L35" s="787">
        <f t="shared" si="20"/>
        <v>203.41600000000003</v>
      </c>
      <c r="M35" s="788">
        <f t="shared" si="4"/>
        <v>0.0008088135805452677</v>
      </c>
      <c r="N35" s="787">
        <v>11.09</v>
      </c>
      <c r="O35" s="787">
        <v>632.19</v>
      </c>
      <c r="P35" s="787">
        <f t="shared" si="21"/>
        <v>643.2800000000001</v>
      </c>
      <c r="Q35" s="789">
        <f>IF(ISERROR(L35/P35-1),"         /0",(L35/P35-1))</f>
        <v>-0.6837831115532894</v>
      </c>
    </row>
    <row r="36" spans="1:17" ht="18" customHeight="1" thickBot="1">
      <c r="A36" s="806" t="s">
        <v>205</v>
      </c>
      <c r="B36" s="807">
        <v>24.824</v>
      </c>
      <c r="C36" s="808">
        <v>16.945999999999998</v>
      </c>
      <c r="D36" s="808">
        <f t="shared" si="18"/>
        <v>41.769999999999996</v>
      </c>
      <c r="E36" s="809">
        <f t="shared" si="1"/>
        <v>0.0013231551227849622</v>
      </c>
      <c r="F36" s="807">
        <v>38.654</v>
      </c>
      <c r="G36" s="808">
        <v>0</v>
      </c>
      <c r="H36" s="808">
        <f t="shared" si="19"/>
        <v>38.654</v>
      </c>
      <c r="I36" s="810">
        <f t="shared" si="17"/>
        <v>0.08061261447715617</v>
      </c>
      <c r="J36" s="807">
        <v>250.31799999999996</v>
      </c>
      <c r="K36" s="808">
        <v>23.387</v>
      </c>
      <c r="L36" s="808">
        <f t="shared" si="20"/>
        <v>273.7049999999999</v>
      </c>
      <c r="M36" s="809">
        <f t="shared" si="4"/>
        <v>0.0010882935514568294</v>
      </c>
      <c r="N36" s="807">
        <v>277.162</v>
      </c>
      <c r="O36" s="808">
        <v>0.445</v>
      </c>
      <c r="P36" s="808">
        <f t="shared" si="21"/>
        <v>277.60699999999997</v>
      </c>
      <c r="Q36" s="810">
        <f t="shared" si="16"/>
        <v>-0.014055841531373625</v>
      </c>
    </row>
    <row r="37" ht="14.25">
      <c r="A37" s="227" t="s">
        <v>248</v>
      </c>
    </row>
    <row r="38" ht="14.25">
      <c r="A38" s="227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37:Q65536 I37:I65536 Q3:Q6 I3:I6">
    <cfRule type="cellIs" priority="1" dxfId="0" operator="lessThan" stopIfTrue="1">
      <formula>0</formula>
    </cfRule>
  </conditionalFormatting>
  <conditionalFormatting sqref="Q7:Q36 I7:I3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92" zoomScaleNormal="92" zoomScalePageLayoutView="0" workbookViewId="0" topLeftCell="B1">
      <selection activeCell="P1" sqref="P1:Q1"/>
    </sheetView>
  </sheetViews>
  <sheetFormatPr defaultColWidth="9.140625" defaultRowHeight="12.75"/>
  <cols>
    <col min="1" max="1" width="24.00390625" style="811" customWidth="1"/>
    <col min="2" max="2" width="8.421875" style="811" bestFit="1" customWidth="1"/>
    <col min="3" max="3" width="9.28125" style="811" bestFit="1" customWidth="1"/>
    <col min="4" max="4" width="8.421875" style="811" customWidth="1"/>
    <col min="5" max="5" width="10.8515625" style="811" bestFit="1" customWidth="1"/>
    <col min="6" max="6" width="8.421875" style="811" bestFit="1" customWidth="1"/>
    <col min="7" max="7" width="9.28125" style="811" bestFit="1" customWidth="1"/>
    <col min="8" max="8" width="8.421875" style="811" bestFit="1" customWidth="1"/>
    <col min="9" max="9" width="9.28125" style="811" customWidth="1"/>
    <col min="10" max="10" width="10.00390625" style="811" customWidth="1"/>
    <col min="11" max="11" width="9.8515625" style="811" customWidth="1"/>
    <col min="12" max="12" width="9.00390625" style="811" customWidth="1"/>
    <col min="13" max="13" width="10.8515625" style="811" bestFit="1" customWidth="1"/>
    <col min="14" max="14" width="9.140625" style="811" customWidth="1"/>
    <col min="15" max="15" width="10.00390625" style="811" customWidth="1"/>
    <col min="16" max="16" width="9.28125" style="811" customWidth="1"/>
    <col min="17" max="17" width="9.7109375" style="811" customWidth="1"/>
    <col min="18" max="16384" width="9.140625" style="811" customWidth="1"/>
  </cols>
  <sheetData>
    <row r="1" spans="16:17" ht="18.75" thickBot="1">
      <c r="P1" s="812" t="s">
        <v>0</v>
      </c>
      <c r="Q1" s="813"/>
    </row>
    <row r="2" ht="3.75" customHeight="1" thickBot="1"/>
    <row r="3" spans="1:17" ht="24" customHeight="1" thickBot="1">
      <c r="A3" s="814" t="s">
        <v>249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6"/>
    </row>
    <row r="4" spans="1:17" ht="15.75" customHeight="1" thickBot="1">
      <c r="A4" s="817" t="s">
        <v>238</v>
      </c>
      <c r="B4" s="818" t="s">
        <v>39</v>
      </c>
      <c r="C4" s="819"/>
      <c r="D4" s="819"/>
      <c r="E4" s="819"/>
      <c r="F4" s="819"/>
      <c r="G4" s="819"/>
      <c r="H4" s="819"/>
      <c r="I4" s="820"/>
      <c r="J4" s="818" t="s">
        <v>40</v>
      </c>
      <c r="K4" s="819"/>
      <c r="L4" s="819"/>
      <c r="M4" s="819"/>
      <c r="N4" s="819"/>
      <c r="O4" s="819"/>
      <c r="P4" s="819"/>
      <c r="Q4" s="820"/>
    </row>
    <row r="5" spans="1:17" s="828" customFormat="1" ht="26.25" customHeight="1">
      <c r="A5" s="821"/>
      <c r="B5" s="822" t="s">
        <v>41</v>
      </c>
      <c r="C5" s="823"/>
      <c r="D5" s="823"/>
      <c r="E5" s="824" t="s">
        <v>42</v>
      </c>
      <c r="F5" s="822" t="s">
        <v>43</v>
      </c>
      <c r="G5" s="823"/>
      <c r="H5" s="823"/>
      <c r="I5" s="825" t="s">
        <v>44</v>
      </c>
      <c r="J5" s="826" t="s">
        <v>209</v>
      </c>
      <c r="K5" s="827"/>
      <c r="L5" s="827"/>
      <c r="M5" s="824" t="s">
        <v>42</v>
      </c>
      <c r="N5" s="826" t="s">
        <v>210</v>
      </c>
      <c r="O5" s="827"/>
      <c r="P5" s="827"/>
      <c r="Q5" s="824" t="s">
        <v>44</v>
      </c>
    </row>
    <row r="6" spans="1:17" s="834" customFormat="1" ht="14.25" thickBot="1">
      <c r="A6" s="829"/>
      <c r="B6" s="830" t="s">
        <v>14</v>
      </c>
      <c r="C6" s="831" t="s">
        <v>15</v>
      </c>
      <c r="D6" s="831" t="s">
        <v>13</v>
      </c>
      <c r="E6" s="832"/>
      <c r="F6" s="830" t="s">
        <v>14</v>
      </c>
      <c r="G6" s="831" t="s">
        <v>15</v>
      </c>
      <c r="H6" s="831" t="s">
        <v>13</v>
      </c>
      <c r="I6" s="833"/>
      <c r="J6" s="830" t="s">
        <v>14</v>
      </c>
      <c r="K6" s="831" t="s">
        <v>15</v>
      </c>
      <c r="L6" s="831" t="s">
        <v>13</v>
      </c>
      <c r="M6" s="832"/>
      <c r="N6" s="830" t="s">
        <v>14</v>
      </c>
      <c r="O6" s="831" t="s">
        <v>15</v>
      </c>
      <c r="P6" s="831" t="s">
        <v>13</v>
      </c>
      <c r="Q6" s="832"/>
    </row>
    <row r="7" spans="1:17" s="841" customFormat="1" ht="18" customHeight="1" thickBot="1">
      <c r="A7" s="835" t="s">
        <v>4</v>
      </c>
      <c r="B7" s="836">
        <f>B8+B20+B29+B36+B45+B51</f>
        <v>20224.189</v>
      </c>
      <c r="C7" s="837">
        <f>C8+C20+C29+C36+C45+C51</f>
        <v>11344.294000000002</v>
      </c>
      <c r="D7" s="838">
        <f>C7+B7</f>
        <v>31568.483</v>
      </c>
      <c r="E7" s="839">
        <f aca="true" t="shared" si="0" ref="E7:E51">D7/$D$7</f>
        <v>1</v>
      </c>
      <c r="F7" s="836">
        <f>F8+F20+F29+F36+F45+F51</f>
        <v>22693.721999999998</v>
      </c>
      <c r="G7" s="837">
        <f>G8+G20+G29+G36+G45+G51</f>
        <v>15360.84</v>
      </c>
      <c r="H7" s="838">
        <f>G7+F7</f>
        <v>38054.562</v>
      </c>
      <c r="I7" s="840">
        <f>IF(ISERROR(D7/H7-1),"         /0",(D7/H7-1))</f>
        <v>-0.1704415623020441</v>
      </c>
      <c r="J7" s="836">
        <f>J8+J20+J29+J36+J45+J51</f>
        <v>166344.21700000003</v>
      </c>
      <c r="K7" s="837">
        <f>K8+K20+K29+K36+K45+K51</f>
        <v>85155.022</v>
      </c>
      <c r="L7" s="838">
        <f>K7+J7</f>
        <v>251499.23900000003</v>
      </c>
      <c r="M7" s="839">
        <f aca="true" t="shared" si="1" ref="M7:M51">L7/$L$7</f>
        <v>1</v>
      </c>
      <c r="N7" s="836">
        <f>N8+N20+N29+N36+N45+N51</f>
        <v>193691.63400000002</v>
      </c>
      <c r="O7" s="837">
        <f>O8+O20+O29+O36+O45+O51</f>
        <v>112627.77000000002</v>
      </c>
      <c r="P7" s="838">
        <f>O7+N7</f>
        <v>306319.40400000004</v>
      </c>
      <c r="Q7" s="840">
        <f>IF(ISERROR(L7/P7-1),"         /0",(L7/P7-1))</f>
        <v>-0.1789640626226865</v>
      </c>
    </row>
    <row r="8" spans="1:17" s="847" customFormat="1" ht="18" customHeight="1">
      <c r="A8" s="842" t="s">
        <v>211</v>
      </c>
      <c r="B8" s="843">
        <f>SUM(B9:B19)</f>
        <v>12706.291</v>
      </c>
      <c r="C8" s="844">
        <f>SUM(C9:C19)</f>
        <v>6407.102000000001</v>
      </c>
      <c r="D8" s="844">
        <f>C8+B8</f>
        <v>19113.393</v>
      </c>
      <c r="E8" s="845">
        <f t="shared" si="0"/>
        <v>0.605458076651957</v>
      </c>
      <c r="F8" s="843">
        <f>SUM(F9:F19)</f>
        <v>13803.520000000002</v>
      </c>
      <c r="G8" s="844">
        <f>SUM(G9:G19)</f>
        <v>8438.104</v>
      </c>
      <c r="H8" s="844">
        <f>G8+F8</f>
        <v>22241.624000000003</v>
      </c>
      <c r="I8" s="846">
        <f>IF(ISERROR(D8/H8-1),"         /0",(D8/H8-1))</f>
        <v>-0.14064759839479357</v>
      </c>
      <c r="J8" s="843">
        <f>SUM(J9:J19)</f>
        <v>111109.03800000002</v>
      </c>
      <c r="K8" s="844">
        <f>SUM(K9:K19)</f>
        <v>45117.604</v>
      </c>
      <c r="L8" s="844">
        <f>K8+J8</f>
        <v>156226.64200000002</v>
      </c>
      <c r="M8" s="845">
        <f t="shared" si="1"/>
        <v>0.6211813706521792</v>
      </c>
      <c r="N8" s="843">
        <f>SUM(N9:N19)</f>
        <v>121651.266</v>
      </c>
      <c r="O8" s="844">
        <f>SUM(O9:O19)</f>
        <v>58175.078</v>
      </c>
      <c r="P8" s="844">
        <f>O8+N8</f>
        <v>179826.344</v>
      </c>
      <c r="Q8" s="846">
        <f>IF(ISERROR(L8/P8-1),"         /0",(L8/P8-1))</f>
        <v>-0.13123606627958795</v>
      </c>
    </row>
    <row r="9" spans="1:17" ht="18" customHeight="1">
      <c r="A9" s="848" t="s">
        <v>60</v>
      </c>
      <c r="B9" s="849">
        <v>3559.591</v>
      </c>
      <c r="C9" s="850">
        <v>2691.6569999999997</v>
      </c>
      <c r="D9" s="850">
        <f>C9+B9</f>
        <v>6251.248</v>
      </c>
      <c r="E9" s="851">
        <f t="shared" si="0"/>
        <v>0.19802180548238568</v>
      </c>
      <c r="F9" s="849">
        <v>4169.289000000001</v>
      </c>
      <c r="G9" s="850">
        <v>3681.252</v>
      </c>
      <c r="H9" s="850">
        <f>G9+F9</f>
        <v>7850.541000000001</v>
      </c>
      <c r="I9" s="852">
        <f>IF(ISERROR(D9/H9-1),"         /0",(D9/H9-1))</f>
        <v>-0.20371755271388314</v>
      </c>
      <c r="J9" s="849">
        <v>30068.343</v>
      </c>
      <c r="K9" s="850">
        <v>17241.22</v>
      </c>
      <c r="L9" s="850">
        <f>K9+J9</f>
        <v>47309.563</v>
      </c>
      <c r="M9" s="851">
        <f t="shared" si="1"/>
        <v>0.18811016362558455</v>
      </c>
      <c r="N9" s="850">
        <v>36824.829</v>
      </c>
      <c r="O9" s="850">
        <v>24373.826999999997</v>
      </c>
      <c r="P9" s="850">
        <f>O9+N9</f>
        <v>61198.655999999995</v>
      </c>
      <c r="Q9" s="852">
        <f>IF(ISERROR(L9/P9-1),"         /0",(L9/P9-1))</f>
        <v>-0.2269509480731079</v>
      </c>
    </row>
    <row r="10" spans="1:17" ht="18" customHeight="1">
      <c r="A10" s="848" t="s">
        <v>92</v>
      </c>
      <c r="B10" s="849">
        <v>3248.737</v>
      </c>
      <c r="C10" s="850">
        <v>1169.3</v>
      </c>
      <c r="D10" s="850">
        <f aca="true" t="shared" si="2" ref="D10:D19">C10+B10</f>
        <v>4418.037</v>
      </c>
      <c r="E10" s="851">
        <f t="shared" si="0"/>
        <v>0.1399508807566078</v>
      </c>
      <c r="F10" s="849">
        <v>3213.726</v>
      </c>
      <c r="G10" s="850">
        <v>1000.019</v>
      </c>
      <c r="H10" s="850">
        <f aca="true" t="shared" si="3" ref="H10:H19">G10+F10</f>
        <v>4213.745</v>
      </c>
      <c r="I10" s="852">
        <f aca="true" t="shared" si="4" ref="I10:I19">IF(ISERROR(D10/H10-1),"         /0",(D10/H10-1))</f>
        <v>0.04848228832072188</v>
      </c>
      <c r="J10" s="849">
        <v>28424.319</v>
      </c>
      <c r="K10" s="850">
        <v>7500.503000000001</v>
      </c>
      <c r="L10" s="850">
        <f aca="true" t="shared" si="5" ref="L10:L19">K10+J10</f>
        <v>35924.822</v>
      </c>
      <c r="M10" s="851">
        <f t="shared" si="1"/>
        <v>0.14284266681220453</v>
      </c>
      <c r="N10" s="850">
        <v>27647.978</v>
      </c>
      <c r="O10" s="850">
        <v>8080.322000000001</v>
      </c>
      <c r="P10" s="850">
        <f aca="true" t="shared" si="6" ref="P10:P19">O10+N10</f>
        <v>35728.3</v>
      </c>
      <c r="Q10" s="852">
        <f aca="true" t="shared" si="7" ref="Q10:Q19">IF(ISERROR(L10/P10-1),"         /0",(L10/P10-1))</f>
        <v>0.005500457620429611</v>
      </c>
    </row>
    <row r="11" spans="1:17" ht="18" customHeight="1">
      <c r="A11" s="848" t="s">
        <v>93</v>
      </c>
      <c r="B11" s="849">
        <v>2011.611</v>
      </c>
      <c r="C11" s="850">
        <v>798.359</v>
      </c>
      <c r="D11" s="850">
        <f t="shared" si="2"/>
        <v>2809.9700000000003</v>
      </c>
      <c r="E11" s="851">
        <f t="shared" si="0"/>
        <v>0.08901187934814607</v>
      </c>
      <c r="F11" s="849"/>
      <c r="G11" s="850"/>
      <c r="H11" s="850">
        <f t="shared" si="3"/>
        <v>0</v>
      </c>
      <c r="I11" s="852" t="str">
        <f t="shared" si="4"/>
        <v>         /0</v>
      </c>
      <c r="J11" s="849">
        <v>8252.922</v>
      </c>
      <c r="K11" s="850">
        <v>4173.425</v>
      </c>
      <c r="L11" s="850">
        <f t="shared" si="5"/>
        <v>12426.347000000002</v>
      </c>
      <c r="M11" s="851">
        <f t="shared" si="1"/>
        <v>0.0494090838978642</v>
      </c>
      <c r="N11" s="850"/>
      <c r="O11" s="850"/>
      <c r="P11" s="850">
        <f t="shared" si="6"/>
        <v>0</v>
      </c>
      <c r="Q11" s="852" t="str">
        <f t="shared" si="7"/>
        <v>         /0</v>
      </c>
    </row>
    <row r="12" spans="1:17" ht="18" customHeight="1">
      <c r="A12" s="848" t="s">
        <v>95</v>
      </c>
      <c r="B12" s="849">
        <v>1701.354</v>
      </c>
      <c r="C12" s="850">
        <v>689.63</v>
      </c>
      <c r="D12" s="850">
        <f t="shared" si="2"/>
        <v>2390.984</v>
      </c>
      <c r="E12" s="851">
        <f t="shared" si="0"/>
        <v>0.07573959128793106</v>
      </c>
      <c r="F12" s="849">
        <v>2885.032</v>
      </c>
      <c r="G12" s="850">
        <v>1426.499</v>
      </c>
      <c r="H12" s="850">
        <f t="shared" si="3"/>
        <v>4311.531</v>
      </c>
      <c r="I12" s="852">
        <f t="shared" si="4"/>
        <v>-0.4454443212863366</v>
      </c>
      <c r="J12" s="849">
        <v>23693.503</v>
      </c>
      <c r="K12" s="850">
        <v>8554.917000000001</v>
      </c>
      <c r="L12" s="850">
        <f t="shared" si="5"/>
        <v>32248.420000000002</v>
      </c>
      <c r="M12" s="851">
        <f t="shared" si="1"/>
        <v>0.12822472198414883</v>
      </c>
      <c r="N12" s="850">
        <v>29976.46</v>
      </c>
      <c r="O12" s="850">
        <v>12485.44</v>
      </c>
      <c r="P12" s="850">
        <f t="shared" si="6"/>
        <v>42461.9</v>
      </c>
      <c r="Q12" s="852">
        <f t="shared" si="7"/>
        <v>-0.24053280705762103</v>
      </c>
    </row>
    <row r="13" spans="1:17" ht="18" customHeight="1">
      <c r="A13" s="848" t="s">
        <v>96</v>
      </c>
      <c r="B13" s="849">
        <v>703.359</v>
      </c>
      <c r="C13" s="850">
        <v>92.147</v>
      </c>
      <c r="D13" s="850">
        <f t="shared" si="2"/>
        <v>795.5060000000001</v>
      </c>
      <c r="E13" s="851">
        <f t="shared" si="0"/>
        <v>0.02519937369179254</v>
      </c>
      <c r="F13" s="849">
        <v>670.181</v>
      </c>
      <c r="G13" s="850">
        <v>157</v>
      </c>
      <c r="H13" s="850">
        <f t="shared" si="3"/>
        <v>827.181</v>
      </c>
      <c r="I13" s="852">
        <f t="shared" si="4"/>
        <v>-0.03829270740019408</v>
      </c>
      <c r="J13" s="849">
        <v>5287.201</v>
      </c>
      <c r="K13" s="850">
        <v>842.322</v>
      </c>
      <c r="L13" s="850">
        <f t="shared" si="5"/>
        <v>6129.523</v>
      </c>
      <c r="M13" s="851">
        <f t="shared" si="1"/>
        <v>0.02437193458068475</v>
      </c>
      <c r="N13" s="850">
        <v>5634.152</v>
      </c>
      <c r="O13" s="850">
        <v>1155.467</v>
      </c>
      <c r="P13" s="850">
        <f t="shared" si="6"/>
        <v>6789.619000000001</v>
      </c>
      <c r="Q13" s="852">
        <f t="shared" si="7"/>
        <v>-0.09722136102187773</v>
      </c>
    </row>
    <row r="14" spans="1:17" ht="18" customHeight="1">
      <c r="A14" s="848" t="s">
        <v>47</v>
      </c>
      <c r="B14" s="849">
        <v>549.2330000000001</v>
      </c>
      <c r="C14" s="850">
        <v>220.073</v>
      </c>
      <c r="D14" s="850">
        <f t="shared" si="2"/>
        <v>769.306</v>
      </c>
      <c r="E14" s="851">
        <f t="shared" si="0"/>
        <v>0.024369432005966203</v>
      </c>
      <c r="F14" s="849">
        <v>580.132</v>
      </c>
      <c r="G14" s="850">
        <v>285.985</v>
      </c>
      <c r="H14" s="850">
        <f t="shared" si="3"/>
        <v>866.117</v>
      </c>
      <c r="I14" s="852">
        <f t="shared" si="4"/>
        <v>-0.11177589170978042</v>
      </c>
      <c r="J14" s="849">
        <v>3783.2980000000007</v>
      </c>
      <c r="K14" s="850">
        <v>1358.174</v>
      </c>
      <c r="L14" s="850">
        <f t="shared" si="5"/>
        <v>5141.472000000001</v>
      </c>
      <c r="M14" s="851">
        <f t="shared" si="1"/>
        <v>0.020443290486457495</v>
      </c>
      <c r="N14" s="850">
        <v>4771.759</v>
      </c>
      <c r="O14" s="850">
        <v>1711.413</v>
      </c>
      <c r="P14" s="850">
        <f t="shared" si="6"/>
        <v>6483.1720000000005</v>
      </c>
      <c r="Q14" s="852">
        <f t="shared" si="7"/>
        <v>-0.2069511652629299</v>
      </c>
    </row>
    <row r="15" spans="1:17" ht="18" customHeight="1">
      <c r="A15" s="848" t="s">
        <v>94</v>
      </c>
      <c r="B15" s="849">
        <v>115.232</v>
      </c>
      <c r="C15" s="850">
        <v>451.846</v>
      </c>
      <c r="D15" s="850">
        <f t="shared" si="2"/>
        <v>567.078</v>
      </c>
      <c r="E15" s="851">
        <f t="shared" si="0"/>
        <v>0.017963422569275817</v>
      </c>
      <c r="F15" s="849">
        <v>69.307</v>
      </c>
      <c r="G15" s="850">
        <v>525.4929999999999</v>
      </c>
      <c r="H15" s="850">
        <f t="shared" si="3"/>
        <v>594.8</v>
      </c>
      <c r="I15" s="852">
        <f t="shared" si="4"/>
        <v>-0.04660726294552786</v>
      </c>
      <c r="J15" s="849">
        <v>1036.955</v>
      </c>
      <c r="K15" s="850">
        <v>2681.344</v>
      </c>
      <c r="L15" s="850">
        <f t="shared" si="5"/>
        <v>3718.299</v>
      </c>
      <c r="M15" s="851">
        <f t="shared" si="1"/>
        <v>0.014784533801313011</v>
      </c>
      <c r="N15" s="850">
        <v>314.103</v>
      </c>
      <c r="O15" s="850">
        <v>2748.3130000000006</v>
      </c>
      <c r="P15" s="850">
        <f t="shared" si="6"/>
        <v>3062.4160000000006</v>
      </c>
      <c r="Q15" s="852">
        <f t="shared" si="7"/>
        <v>0.21417175197621718</v>
      </c>
    </row>
    <row r="16" spans="1:17" ht="18" customHeight="1">
      <c r="A16" s="848" t="s">
        <v>99</v>
      </c>
      <c r="B16" s="849">
        <v>276.1</v>
      </c>
      <c r="C16" s="850">
        <v>138.688</v>
      </c>
      <c r="D16" s="850">
        <f t="shared" si="2"/>
        <v>414.788</v>
      </c>
      <c r="E16" s="851">
        <f t="shared" si="0"/>
        <v>0.013139307327501293</v>
      </c>
      <c r="F16" s="849">
        <v>296.691</v>
      </c>
      <c r="G16" s="850">
        <v>125.317</v>
      </c>
      <c r="H16" s="850">
        <f t="shared" si="3"/>
        <v>422.008</v>
      </c>
      <c r="I16" s="852">
        <f t="shared" si="4"/>
        <v>-0.017108680404162913</v>
      </c>
      <c r="J16" s="849">
        <v>1822.7060000000001</v>
      </c>
      <c r="K16" s="850">
        <v>862.5539999999999</v>
      </c>
      <c r="L16" s="850">
        <f t="shared" si="5"/>
        <v>2685.26</v>
      </c>
      <c r="M16" s="851">
        <f t="shared" si="1"/>
        <v>0.01067701043819063</v>
      </c>
      <c r="N16" s="850">
        <v>1661.856</v>
      </c>
      <c r="O16" s="850">
        <v>793.2090000000001</v>
      </c>
      <c r="P16" s="850">
        <f t="shared" si="6"/>
        <v>2455.065</v>
      </c>
      <c r="Q16" s="852">
        <f t="shared" si="7"/>
        <v>0.09376330158264645</v>
      </c>
    </row>
    <row r="17" spans="1:17" ht="18" customHeight="1">
      <c r="A17" s="848" t="s">
        <v>101</v>
      </c>
      <c r="B17" s="849">
        <v>253.551</v>
      </c>
      <c r="C17" s="850">
        <v>0</v>
      </c>
      <c r="D17" s="850">
        <f t="shared" si="2"/>
        <v>253.551</v>
      </c>
      <c r="E17" s="851">
        <f t="shared" si="0"/>
        <v>0.008031776503166149</v>
      </c>
      <c r="F17" s="849">
        <v>527.5260000000001</v>
      </c>
      <c r="G17" s="850"/>
      <c r="H17" s="850">
        <f t="shared" si="3"/>
        <v>527.5260000000001</v>
      </c>
      <c r="I17" s="852">
        <f t="shared" si="4"/>
        <v>-0.5193582875535994</v>
      </c>
      <c r="J17" s="849">
        <v>4545.6449999999995</v>
      </c>
      <c r="K17" s="850">
        <v>5.021000000000001</v>
      </c>
      <c r="L17" s="850">
        <f t="shared" si="5"/>
        <v>4550.665999999999</v>
      </c>
      <c r="M17" s="851">
        <f t="shared" si="1"/>
        <v>0.01809415415368314</v>
      </c>
      <c r="N17" s="850">
        <v>3486.5080000000003</v>
      </c>
      <c r="O17" s="850"/>
      <c r="P17" s="850">
        <f t="shared" si="6"/>
        <v>3486.5080000000003</v>
      </c>
      <c r="Q17" s="852">
        <f t="shared" si="7"/>
        <v>0.30522172901940814</v>
      </c>
    </row>
    <row r="18" spans="1:17" ht="18" customHeight="1">
      <c r="A18" s="848" t="s">
        <v>69</v>
      </c>
      <c r="B18" s="849">
        <v>122.54400000000001</v>
      </c>
      <c r="C18" s="850">
        <v>66.34400000000001</v>
      </c>
      <c r="D18" s="850">
        <f t="shared" si="2"/>
        <v>188.88800000000003</v>
      </c>
      <c r="E18" s="851">
        <f t="shared" si="0"/>
        <v>0.005983436074517741</v>
      </c>
      <c r="F18" s="849">
        <v>124.095</v>
      </c>
      <c r="G18" s="850">
        <v>152.201</v>
      </c>
      <c r="H18" s="850">
        <f t="shared" si="3"/>
        <v>276.296</v>
      </c>
      <c r="I18" s="852">
        <f t="shared" si="4"/>
        <v>-0.316356371427744</v>
      </c>
      <c r="J18" s="849">
        <v>777.08</v>
      </c>
      <c r="K18" s="850">
        <v>644.1070000000001</v>
      </c>
      <c r="L18" s="850">
        <f t="shared" si="5"/>
        <v>1421.1870000000001</v>
      </c>
      <c r="M18" s="851">
        <f t="shared" si="1"/>
        <v>0.005650860040972132</v>
      </c>
      <c r="N18" s="850">
        <v>1644.96</v>
      </c>
      <c r="O18" s="850">
        <v>893.3420000000001</v>
      </c>
      <c r="P18" s="850">
        <f t="shared" si="6"/>
        <v>2538.302</v>
      </c>
      <c r="Q18" s="852">
        <f t="shared" si="7"/>
        <v>-0.4401032658840437</v>
      </c>
    </row>
    <row r="19" spans="1:17" ht="18" customHeight="1" thickBot="1">
      <c r="A19" s="848" t="s">
        <v>102</v>
      </c>
      <c r="B19" s="849">
        <v>164.979</v>
      </c>
      <c r="C19" s="850">
        <v>89.058</v>
      </c>
      <c r="D19" s="850">
        <f t="shared" si="2"/>
        <v>254.03700000000003</v>
      </c>
      <c r="E19" s="851">
        <f t="shared" si="0"/>
        <v>0.008047171604666592</v>
      </c>
      <c r="F19" s="849">
        <v>1267.541</v>
      </c>
      <c r="G19" s="850">
        <v>1084.3380000000002</v>
      </c>
      <c r="H19" s="850">
        <f t="shared" si="3"/>
        <v>2351.879</v>
      </c>
      <c r="I19" s="852">
        <f t="shared" si="4"/>
        <v>-0.8919855145609107</v>
      </c>
      <c r="J19" s="849">
        <v>3417.066</v>
      </c>
      <c r="K19" s="850">
        <v>1254.0169999999998</v>
      </c>
      <c r="L19" s="850">
        <f t="shared" si="5"/>
        <v>4671.083</v>
      </c>
      <c r="M19" s="851">
        <f t="shared" si="1"/>
        <v>0.01857295083107587</v>
      </c>
      <c r="N19" s="850">
        <v>9688.661</v>
      </c>
      <c r="O19" s="850">
        <v>5933.745</v>
      </c>
      <c r="P19" s="850">
        <f t="shared" si="6"/>
        <v>15622.405999999999</v>
      </c>
      <c r="Q19" s="852">
        <f t="shared" si="7"/>
        <v>-0.7010010493902156</v>
      </c>
    </row>
    <row r="20" spans="1:17" s="847" customFormat="1" ht="18" customHeight="1">
      <c r="A20" s="842" t="s">
        <v>172</v>
      </c>
      <c r="B20" s="843">
        <f>SUM(B21:B28)</f>
        <v>2531.398</v>
      </c>
      <c r="C20" s="844">
        <f>SUM(C21:C28)</f>
        <v>2506.2049999999995</v>
      </c>
      <c r="D20" s="844">
        <f aca="true" t="shared" si="8" ref="D20:D37">C20+B20</f>
        <v>5037.602999999999</v>
      </c>
      <c r="E20" s="845">
        <f t="shared" si="0"/>
        <v>0.15957697428793138</v>
      </c>
      <c r="F20" s="843">
        <f>SUM(F21:F28)</f>
        <v>3127.004</v>
      </c>
      <c r="G20" s="844">
        <f>SUM(G21:G28)</f>
        <v>3274.645</v>
      </c>
      <c r="H20" s="844">
        <f aca="true" t="shared" si="9" ref="H20:H28">G20+F20</f>
        <v>6401.648999999999</v>
      </c>
      <c r="I20" s="846">
        <f>IF(ISERROR(D20/H20-1),"         /0",(D20/H20-1))</f>
        <v>-0.21307728680532168</v>
      </c>
      <c r="J20" s="843">
        <f>SUM(J21:J28)</f>
        <v>18128.334</v>
      </c>
      <c r="K20" s="844">
        <f>SUM(K21:K28)</f>
        <v>21428.303</v>
      </c>
      <c r="L20" s="844">
        <f aca="true" t="shared" si="10" ref="L20:L28">K20+J20</f>
        <v>39556.637</v>
      </c>
      <c r="M20" s="845">
        <f t="shared" si="1"/>
        <v>0.15728332680958926</v>
      </c>
      <c r="N20" s="843">
        <f>SUM(N21:N28)</f>
        <v>25574.373000000003</v>
      </c>
      <c r="O20" s="844">
        <f>SUM(O21:O28)</f>
        <v>26627.202999999998</v>
      </c>
      <c r="P20" s="844">
        <f aca="true" t="shared" si="11" ref="P20:P28">O20+N20</f>
        <v>52201.576</v>
      </c>
      <c r="Q20" s="846">
        <f aca="true" t="shared" si="12" ref="Q20:Q37">IF(ISERROR(L20/P20-1),"         /0",(L20/P20-1))</f>
        <v>-0.24223289733627962</v>
      </c>
    </row>
    <row r="21" spans="1:17" ht="18" customHeight="1">
      <c r="A21" s="853" t="s">
        <v>47</v>
      </c>
      <c r="B21" s="854">
        <v>915.102</v>
      </c>
      <c r="C21" s="855">
        <v>786.045</v>
      </c>
      <c r="D21" s="855">
        <f t="shared" si="8"/>
        <v>1701.147</v>
      </c>
      <c r="E21" s="856">
        <f t="shared" si="0"/>
        <v>0.053887511794595895</v>
      </c>
      <c r="F21" s="854">
        <v>1143.059</v>
      </c>
      <c r="G21" s="855">
        <v>918.645</v>
      </c>
      <c r="H21" s="855">
        <f t="shared" si="9"/>
        <v>2061.7039999999997</v>
      </c>
      <c r="I21" s="857">
        <f>IF(ISERROR(D21/H21-1),"         /0",(D21/H21-1))</f>
        <v>-0.174883009394171</v>
      </c>
      <c r="J21" s="854">
        <v>5724.71</v>
      </c>
      <c r="K21" s="855">
        <v>5965.341999999999</v>
      </c>
      <c r="L21" s="855">
        <f t="shared" si="10"/>
        <v>11690.052</v>
      </c>
      <c r="M21" s="856">
        <f t="shared" si="1"/>
        <v>0.04648146072521515</v>
      </c>
      <c r="N21" s="855">
        <v>7420.544000000001</v>
      </c>
      <c r="O21" s="855">
        <v>6921.045999999997</v>
      </c>
      <c r="P21" s="855">
        <f t="shared" si="11"/>
        <v>14341.589999999997</v>
      </c>
      <c r="Q21" s="857">
        <f t="shared" si="12"/>
        <v>-0.18488452117233845</v>
      </c>
    </row>
    <row r="22" spans="1:17" ht="18" customHeight="1">
      <c r="A22" s="853" t="s">
        <v>60</v>
      </c>
      <c r="B22" s="854">
        <v>572.449</v>
      </c>
      <c r="C22" s="855">
        <v>654.021</v>
      </c>
      <c r="D22" s="855">
        <f t="shared" si="8"/>
        <v>1226.4699999999998</v>
      </c>
      <c r="E22" s="856">
        <f t="shared" si="0"/>
        <v>0.03885109081738263</v>
      </c>
      <c r="F22" s="854">
        <v>467.734</v>
      </c>
      <c r="G22" s="855">
        <v>784.124</v>
      </c>
      <c r="H22" s="855">
        <f t="shared" si="9"/>
        <v>1251.858</v>
      </c>
      <c r="I22" s="857">
        <f aca="true" t="shared" si="13" ref="I22:I31">IF(ISERROR(D22/H22-1),"         /0",(D22/H22-1))</f>
        <v>-0.02028025542833145</v>
      </c>
      <c r="J22" s="854">
        <v>3676.49</v>
      </c>
      <c r="K22" s="855">
        <v>5205.52</v>
      </c>
      <c r="L22" s="855">
        <f t="shared" si="10"/>
        <v>8882.01</v>
      </c>
      <c r="M22" s="856">
        <f t="shared" si="1"/>
        <v>0.03531625000264911</v>
      </c>
      <c r="N22" s="855">
        <v>3991.217</v>
      </c>
      <c r="O22" s="855">
        <v>6841.252</v>
      </c>
      <c r="P22" s="855">
        <f t="shared" si="11"/>
        <v>10832.469000000001</v>
      </c>
      <c r="Q22" s="857">
        <f t="shared" si="12"/>
        <v>-0.1800567349881177</v>
      </c>
    </row>
    <row r="23" spans="1:17" ht="18" customHeight="1">
      <c r="A23" s="853" t="s">
        <v>57</v>
      </c>
      <c r="B23" s="854">
        <v>582.549</v>
      </c>
      <c r="C23" s="855">
        <v>362.559</v>
      </c>
      <c r="D23" s="855">
        <f t="shared" si="8"/>
        <v>945.108</v>
      </c>
      <c r="E23" s="856">
        <f t="shared" si="0"/>
        <v>0.02993834071786091</v>
      </c>
      <c r="F23" s="854">
        <v>825.146</v>
      </c>
      <c r="G23" s="855">
        <v>398.95</v>
      </c>
      <c r="H23" s="855">
        <f t="shared" si="9"/>
        <v>1224.096</v>
      </c>
      <c r="I23" s="857">
        <f>IF(ISERROR(D23/H23-1),"         /0",(D23/H23-1))</f>
        <v>-0.22791349698062902</v>
      </c>
      <c r="J23" s="854">
        <v>4591.65</v>
      </c>
      <c r="K23" s="855">
        <v>2772.825</v>
      </c>
      <c r="L23" s="855">
        <f t="shared" si="10"/>
        <v>7364.474999999999</v>
      </c>
      <c r="M23" s="856">
        <f t="shared" si="1"/>
        <v>0.02928229536312831</v>
      </c>
      <c r="N23" s="855">
        <v>9606.113000000003</v>
      </c>
      <c r="O23" s="855">
        <v>4619.468000000001</v>
      </c>
      <c r="P23" s="855">
        <f t="shared" si="11"/>
        <v>14225.581000000004</v>
      </c>
      <c r="Q23" s="857">
        <f t="shared" si="12"/>
        <v>-0.48230761189999916</v>
      </c>
    </row>
    <row r="24" spans="1:17" ht="18" customHeight="1">
      <c r="A24" s="853" t="s">
        <v>97</v>
      </c>
      <c r="B24" s="854">
        <v>264.356</v>
      </c>
      <c r="C24" s="855">
        <v>106.07</v>
      </c>
      <c r="D24" s="855">
        <f t="shared" si="8"/>
        <v>370.426</v>
      </c>
      <c r="E24" s="856">
        <f t="shared" si="0"/>
        <v>0.011734044996713969</v>
      </c>
      <c r="F24" s="854">
        <v>331.963</v>
      </c>
      <c r="G24" s="855">
        <v>125.563</v>
      </c>
      <c r="H24" s="855">
        <f t="shared" si="9"/>
        <v>457.526</v>
      </c>
      <c r="I24" s="857">
        <f t="shared" si="13"/>
        <v>-0.19037169472336002</v>
      </c>
      <c r="J24" s="854">
        <v>2073.6969999999997</v>
      </c>
      <c r="K24" s="855">
        <v>1007.54</v>
      </c>
      <c r="L24" s="855">
        <f t="shared" si="10"/>
        <v>3081.2369999999996</v>
      </c>
      <c r="M24" s="856">
        <f t="shared" si="1"/>
        <v>0.012251476434884955</v>
      </c>
      <c r="N24" s="855">
        <v>2152.081</v>
      </c>
      <c r="O24" s="855">
        <v>817.1020000000001</v>
      </c>
      <c r="P24" s="855">
        <f t="shared" si="11"/>
        <v>2969.183</v>
      </c>
      <c r="Q24" s="857">
        <f t="shared" si="12"/>
        <v>0.03773900093055893</v>
      </c>
    </row>
    <row r="25" spans="1:17" ht="18" customHeight="1">
      <c r="A25" s="853" t="s">
        <v>96</v>
      </c>
      <c r="B25" s="854"/>
      <c r="C25" s="855">
        <v>188.43</v>
      </c>
      <c r="D25" s="855">
        <f t="shared" si="8"/>
        <v>188.43</v>
      </c>
      <c r="E25" s="856">
        <f t="shared" si="0"/>
        <v>0.00596892793359757</v>
      </c>
      <c r="F25" s="854"/>
      <c r="G25" s="855">
        <v>287</v>
      </c>
      <c r="H25" s="855">
        <f t="shared" si="9"/>
        <v>287</v>
      </c>
      <c r="I25" s="857">
        <f>IF(ISERROR(D25/H25-1),"         /0",(D25/H25-1))</f>
        <v>-0.34344947735191633</v>
      </c>
      <c r="J25" s="854"/>
      <c r="K25" s="855">
        <v>1614.771</v>
      </c>
      <c r="L25" s="855">
        <f t="shared" si="10"/>
        <v>1614.771</v>
      </c>
      <c r="M25" s="856">
        <f t="shared" si="1"/>
        <v>0.006420580063862538</v>
      </c>
      <c r="N25" s="855"/>
      <c r="O25" s="855">
        <v>2095.715</v>
      </c>
      <c r="P25" s="855">
        <f t="shared" si="11"/>
        <v>2095.715</v>
      </c>
      <c r="Q25" s="857">
        <f t="shared" si="12"/>
        <v>-0.2294892196696594</v>
      </c>
    </row>
    <row r="26" spans="1:17" ht="18" customHeight="1">
      <c r="A26" s="853" t="s">
        <v>94</v>
      </c>
      <c r="B26" s="854"/>
      <c r="C26" s="855">
        <v>170.20700000000002</v>
      </c>
      <c r="D26" s="855">
        <f t="shared" si="8"/>
        <v>170.20700000000002</v>
      </c>
      <c r="E26" s="856">
        <f t="shared" si="0"/>
        <v>0.005391674981658131</v>
      </c>
      <c r="F26" s="854"/>
      <c r="G26" s="855">
        <v>218.62300000000002</v>
      </c>
      <c r="H26" s="855">
        <f t="shared" si="9"/>
        <v>218.62300000000002</v>
      </c>
      <c r="I26" s="857">
        <f>IF(ISERROR(D26/H26-1),"         /0",(D26/H26-1))</f>
        <v>-0.22145885840007684</v>
      </c>
      <c r="J26" s="854"/>
      <c r="K26" s="855">
        <v>1687.546</v>
      </c>
      <c r="L26" s="855">
        <f t="shared" si="10"/>
        <v>1687.546</v>
      </c>
      <c r="M26" s="856">
        <f t="shared" si="1"/>
        <v>0.006709944756532643</v>
      </c>
      <c r="N26" s="855">
        <v>0</v>
      </c>
      <c r="O26" s="855">
        <v>1386.466</v>
      </c>
      <c r="P26" s="855">
        <f t="shared" si="11"/>
        <v>1386.466</v>
      </c>
      <c r="Q26" s="857">
        <f t="shared" si="12"/>
        <v>0.2171564250403546</v>
      </c>
    </row>
    <row r="27" spans="1:17" ht="18" customHeight="1">
      <c r="A27" s="853" t="s">
        <v>80</v>
      </c>
      <c r="B27" s="854">
        <v>43.076</v>
      </c>
      <c r="C27" s="855">
        <v>122.727</v>
      </c>
      <c r="D27" s="855">
        <f t="shared" si="8"/>
        <v>165.803</v>
      </c>
      <c r="E27" s="856">
        <f t="shared" si="0"/>
        <v>0.005252168753246711</v>
      </c>
      <c r="F27" s="854">
        <v>68.575</v>
      </c>
      <c r="G27" s="855">
        <v>101.296</v>
      </c>
      <c r="H27" s="855">
        <f t="shared" si="9"/>
        <v>169.871</v>
      </c>
      <c r="I27" s="857">
        <f>IF(ISERROR(D27/H27-1),"         /0",(D27/H27-1))</f>
        <v>-0.023947583754731605</v>
      </c>
      <c r="J27" s="854">
        <v>274.09700000000004</v>
      </c>
      <c r="K27" s="855">
        <v>622.043</v>
      </c>
      <c r="L27" s="855">
        <f t="shared" si="10"/>
        <v>896.1400000000001</v>
      </c>
      <c r="M27" s="856">
        <f t="shared" si="1"/>
        <v>0.0035631916961784524</v>
      </c>
      <c r="N27" s="855">
        <v>365.56199999999995</v>
      </c>
      <c r="O27" s="855">
        <v>574.935</v>
      </c>
      <c r="P27" s="855">
        <f t="shared" si="11"/>
        <v>940.4969999999998</v>
      </c>
      <c r="Q27" s="857">
        <f t="shared" si="12"/>
        <v>-0.04716336149929212</v>
      </c>
    </row>
    <row r="28" spans="1:17" ht="18" customHeight="1">
      <c r="A28" s="853" t="s">
        <v>102</v>
      </c>
      <c r="B28" s="854">
        <v>153.866</v>
      </c>
      <c r="C28" s="855">
        <v>116.146</v>
      </c>
      <c r="D28" s="855">
        <f t="shared" si="8"/>
        <v>270.012</v>
      </c>
      <c r="E28" s="856">
        <f t="shared" si="0"/>
        <v>0.008553214292875587</v>
      </c>
      <c r="F28" s="854">
        <v>290.527</v>
      </c>
      <c r="G28" s="855">
        <v>440.44399999999996</v>
      </c>
      <c r="H28" s="855">
        <f t="shared" si="9"/>
        <v>730.971</v>
      </c>
      <c r="I28" s="857">
        <f t="shared" si="13"/>
        <v>-0.6306118847396135</v>
      </c>
      <c r="J28" s="854">
        <v>1787.69</v>
      </c>
      <c r="K28" s="855">
        <v>2552.716</v>
      </c>
      <c r="L28" s="855">
        <f t="shared" si="10"/>
        <v>4340.406</v>
      </c>
      <c r="M28" s="856">
        <f t="shared" si="1"/>
        <v>0.01725812776713809</v>
      </c>
      <c r="N28" s="855">
        <v>2038.8559999999998</v>
      </c>
      <c r="O28" s="855">
        <v>3371.2189999999996</v>
      </c>
      <c r="P28" s="855">
        <f t="shared" si="11"/>
        <v>5410.074999999999</v>
      </c>
      <c r="Q28" s="857">
        <f t="shared" si="12"/>
        <v>-0.19771796139609876</v>
      </c>
    </row>
    <row r="29" spans="1:17" s="847" customFormat="1" ht="18" customHeight="1">
      <c r="A29" s="858" t="s">
        <v>184</v>
      </c>
      <c r="B29" s="859">
        <f>SUM(B30:B35)</f>
        <v>2389.444</v>
      </c>
      <c r="C29" s="860">
        <f>SUM(C30:C35)</f>
        <v>763.44</v>
      </c>
      <c r="D29" s="860">
        <f t="shared" si="8"/>
        <v>3152.884</v>
      </c>
      <c r="E29" s="861">
        <f t="shared" si="0"/>
        <v>0.09987442222041522</v>
      </c>
      <c r="F29" s="859">
        <f>SUM(F30:F35)</f>
        <v>2165.1789999999996</v>
      </c>
      <c r="G29" s="860">
        <f>SUM(G30:G35)</f>
        <v>669.804</v>
      </c>
      <c r="H29" s="860">
        <f aca="true" t="shared" si="14" ref="H29:H35">G29+F29</f>
        <v>2834.9829999999997</v>
      </c>
      <c r="I29" s="862">
        <f t="shared" si="13"/>
        <v>0.11213506394923711</v>
      </c>
      <c r="J29" s="859">
        <f>SUM(J30:J35)</f>
        <v>16497.971</v>
      </c>
      <c r="K29" s="860">
        <f>SUM(K30:K35)</f>
        <v>4964.254</v>
      </c>
      <c r="L29" s="860">
        <f aca="true" t="shared" si="15" ref="L29:L35">K29+J29</f>
        <v>21462.225000000002</v>
      </c>
      <c r="M29" s="861">
        <f t="shared" si="1"/>
        <v>0.0853371369445774</v>
      </c>
      <c r="N29" s="859">
        <f>SUM(N30:N35)</f>
        <v>17402.698</v>
      </c>
      <c r="O29" s="860">
        <f>SUM(O30:O35)</f>
        <v>5476.296</v>
      </c>
      <c r="P29" s="860">
        <f aca="true" t="shared" si="16" ref="P29:P35">O29+N29</f>
        <v>22878.994</v>
      </c>
      <c r="Q29" s="863">
        <f t="shared" si="12"/>
        <v>-0.0619244447548698</v>
      </c>
    </row>
    <row r="30" spans="1:17" ht="18" customHeight="1">
      <c r="A30" s="853" t="s">
        <v>94</v>
      </c>
      <c r="B30" s="854">
        <v>1871.171</v>
      </c>
      <c r="C30" s="855"/>
      <c r="D30" s="855">
        <f t="shared" si="8"/>
        <v>1871.171</v>
      </c>
      <c r="E30" s="856">
        <f t="shared" si="0"/>
        <v>0.05927338985531867</v>
      </c>
      <c r="F30" s="854">
        <v>840.241</v>
      </c>
      <c r="G30" s="855"/>
      <c r="H30" s="855">
        <f t="shared" si="14"/>
        <v>840.241</v>
      </c>
      <c r="I30" s="857">
        <f t="shared" si="13"/>
        <v>1.2269456025116603</v>
      </c>
      <c r="J30" s="854">
        <v>11783.079</v>
      </c>
      <c r="K30" s="855">
        <v>43.678</v>
      </c>
      <c r="L30" s="855">
        <f t="shared" si="15"/>
        <v>11826.757</v>
      </c>
      <c r="M30" s="856">
        <f t="shared" si="1"/>
        <v>0.04702502101805564</v>
      </c>
      <c r="N30" s="854">
        <v>6333.923000000001</v>
      </c>
      <c r="O30" s="855">
        <v>581.234</v>
      </c>
      <c r="P30" s="855">
        <f t="shared" si="16"/>
        <v>6915.157000000001</v>
      </c>
      <c r="Q30" s="857">
        <f t="shared" si="12"/>
        <v>0.7102658695963082</v>
      </c>
    </row>
    <row r="31" spans="1:17" ht="18" customHeight="1">
      <c r="A31" s="853" t="s">
        <v>71</v>
      </c>
      <c r="B31" s="854">
        <v>109.302</v>
      </c>
      <c r="C31" s="855">
        <v>282.856</v>
      </c>
      <c r="D31" s="855">
        <f t="shared" si="8"/>
        <v>392.158</v>
      </c>
      <c r="E31" s="856">
        <f t="shared" si="0"/>
        <v>0.012422453115659692</v>
      </c>
      <c r="F31" s="854">
        <v>164.881</v>
      </c>
      <c r="G31" s="855">
        <v>275.135</v>
      </c>
      <c r="H31" s="855">
        <f>G31+F31</f>
        <v>440.01599999999996</v>
      </c>
      <c r="I31" s="857">
        <f t="shared" si="13"/>
        <v>-0.10876422675539055</v>
      </c>
      <c r="J31" s="854">
        <v>848.4440000000001</v>
      </c>
      <c r="K31" s="855">
        <v>1694.097</v>
      </c>
      <c r="L31" s="855">
        <f>K31+J31</f>
        <v>2542.541</v>
      </c>
      <c r="M31" s="856">
        <f t="shared" si="1"/>
        <v>0.010109537548143435</v>
      </c>
      <c r="N31" s="854">
        <v>1327.855</v>
      </c>
      <c r="O31" s="855">
        <v>2014.9940000000001</v>
      </c>
      <c r="P31" s="855">
        <f>O31+N31</f>
        <v>3342.849</v>
      </c>
      <c r="Q31" s="857">
        <f t="shared" si="12"/>
        <v>-0.23940895924404604</v>
      </c>
    </row>
    <row r="32" spans="1:17" ht="18" customHeight="1">
      <c r="A32" s="853" t="s">
        <v>100</v>
      </c>
      <c r="B32" s="854">
        <v>300.448</v>
      </c>
      <c r="C32" s="855">
        <v>78.72</v>
      </c>
      <c r="D32" s="855">
        <f t="shared" si="8"/>
        <v>379.168</v>
      </c>
      <c r="E32" s="856">
        <f t="shared" si="0"/>
        <v>0.012010966760740451</v>
      </c>
      <c r="F32" s="854">
        <v>241.056</v>
      </c>
      <c r="G32" s="855">
        <v>22.072</v>
      </c>
      <c r="H32" s="855">
        <f>G32+F32</f>
        <v>263.128</v>
      </c>
      <c r="I32" s="857">
        <f aca="true" t="shared" si="17" ref="I32:I37">IF(ISERROR(D32/H32-1),"         /0",(D32/H32-1))</f>
        <v>0.44100209783831446</v>
      </c>
      <c r="J32" s="854">
        <v>2806.239</v>
      </c>
      <c r="K32" s="855">
        <v>739.196</v>
      </c>
      <c r="L32" s="855">
        <f>K32+J32</f>
        <v>3545.435</v>
      </c>
      <c r="M32" s="856">
        <f t="shared" si="1"/>
        <v>0.01409719971359436</v>
      </c>
      <c r="N32" s="854">
        <v>2039.948</v>
      </c>
      <c r="O32" s="855">
        <v>357.339</v>
      </c>
      <c r="P32" s="855">
        <f>O32+N32</f>
        <v>2397.2870000000003</v>
      </c>
      <c r="Q32" s="857">
        <f t="shared" si="12"/>
        <v>0.47893639768621754</v>
      </c>
    </row>
    <row r="33" spans="1:17" ht="18" customHeight="1">
      <c r="A33" s="853" t="s">
        <v>75</v>
      </c>
      <c r="B33" s="854">
        <v>25.933</v>
      </c>
      <c r="C33" s="855">
        <v>229.385</v>
      </c>
      <c r="D33" s="855">
        <f t="shared" si="8"/>
        <v>255.31799999999998</v>
      </c>
      <c r="E33" s="856">
        <f t="shared" si="0"/>
        <v>0.008087750051214053</v>
      </c>
      <c r="F33" s="854">
        <v>14.53</v>
      </c>
      <c r="G33" s="855">
        <v>245.112</v>
      </c>
      <c r="H33" s="855">
        <f>G33+F33</f>
        <v>259.642</v>
      </c>
      <c r="I33" s="857">
        <f t="shared" si="17"/>
        <v>-0.01665370009474587</v>
      </c>
      <c r="J33" s="854">
        <v>125.64599999999999</v>
      </c>
      <c r="K33" s="855">
        <v>1572.066</v>
      </c>
      <c r="L33" s="855">
        <f>K33+J33</f>
        <v>1697.712</v>
      </c>
      <c r="M33" s="856">
        <f t="shared" si="1"/>
        <v>0.006750366350015078</v>
      </c>
      <c r="N33" s="854">
        <v>216.639</v>
      </c>
      <c r="O33" s="855">
        <v>1650.9310000000003</v>
      </c>
      <c r="P33" s="855">
        <f>O33+N33</f>
        <v>1867.5700000000002</v>
      </c>
      <c r="Q33" s="857">
        <f t="shared" si="12"/>
        <v>-0.09095134318927811</v>
      </c>
    </row>
    <row r="34" spans="1:17" ht="18" customHeight="1">
      <c r="A34" s="853" t="s">
        <v>47</v>
      </c>
      <c r="B34" s="854">
        <v>32.647999999999996</v>
      </c>
      <c r="C34" s="855">
        <v>156.923</v>
      </c>
      <c r="D34" s="855">
        <f t="shared" si="8"/>
        <v>189.571</v>
      </c>
      <c r="E34" s="856">
        <f t="shared" si="0"/>
        <v>0.00600507157724367</v>
      </c>
      <c r="F34" s="854">
        <v>18.437</v>
      </c>
      <c r="G34" s="855">
        <v>96.62299999999999</v>
      </c>
      <c r="H34" s="855">
        <f>G34+F34</f>
        <v>115.05999999999999</v>
      </c>
      <c r="I34" s="857">
        <f t="shared" si="17"/>
        <v>0.6475838692855902</v>
      </c>
      <c r="J34" s="854">
        <v>281.5930000000001</v>
      </c>
      <c r="K34" s="855">
        <v>766.4189999999999</v>
      </c>
      <c r="L34" s="855">
        <f>K34+J34</f>
        <v>1048.012</v>
      </c>
      <c r="M34" s="856">
        <f t="shared" si="1"/>
        <v>0.0041670583345184585</v>
      </c>
      <c r="N34" s="854">
        <v>114.76200000000001</v>
      </c>
      <c r="O34" s="855">
        <v>674.07</v>
      </c>
      <c r="P34" s="855">
        <f>O34+N34</f>
        <v>788.8320000000001</v>
      </c>
      <c r="Q34" s="857">
        <f t="shared" si="12"/>
        <v>0.32856172163401043</v>
      </c>
    </row>
    <row r="35" spans="1:17" ht="18" customHeight="1" thickBot="1">
      <c r="A35" s="853" t="s">
        <v>102</v>
      </c>
      <c r="B35" s="854">
        <v>49.942</v>
      </c>
      <c r="C35" s="855">
        <v>15.556</v>
      </c>
      <c r="D35" s="855">
        <f t="shared" si="8"/>
        <v>65.498</v>
      </c>
      <c r="E35" s="856">
        <f t="shared" si="0"/>
        <v>0.0020747908602386754</v>
      </c>
      <c r="F35" s="854">
        <v>886.034</v>
      </c>
      <c r="G35" s="855">
        <v>30.862</v>
      </c>
      <c r="H35" s="855">
        <f t="shared" si="14"/>
        <v>916.896</v>
      </c>
      <c r="I35" s="857">
        <f t="shared" si="17"/>
        <v>-0.9285655079747321</v>
      </c>
      <c r="J35" s="854">
        <v>652.97</v>
      </c>
      <c r="K35" s="855">
        <v>148.798</v>
      </c>
      <c r="L35" s="855">
        <f t="shared" si="15"/>
        <v>801.768</v>
      </c>
      <c r="M35" s="856">
        <f t="shared" si="1"/>
        <v>0.0031879539802504133</v>
      </c>
      <c r="N35" s="854">
        <v>7369.571</v>
      </c>
      <c r="O35" s="855">
        <v>197.728</v>
      </c>
      <c r="P35" s="855">
        <f t="shared" si="16"/>
        <v>7567.299</v>
      </c>
      <c r="Q35" s="857">
        <f t="shared" si="12"/>
        <v>-0.8940483255650398</v>
      </c>
    </row>
    <row r="36" spans="1:17" s="847" customFormat="1" ht="18" customHeight="1">
      <c r="A36" s="842" t="s">
        <v>226</v>
      </c>
      <c r="B36" s="843">
        <f>SUM(B37:B44)</f>
        <v>2486.5769999999998</v>
      </c>
      <c r="C36" s="844">
        <f>SUM(C37:C44)</f>
        <v>1529.303</v>
      </c>
      <c r="D36" s="844">
        <f t="shared" si="8"/>
        <v>4015.88</v>
      </c>
      <c r="E36" s="845">
        <f t="shared" si="0"/>
        <v>0.1272116876823001</v>
      </c>
      <c r="F36" s="843">
        <f>SUM(F37:F44)</f>
        <v>2476.356</v>
      </c>
      <c r="G36" s="844">
        <f>SUM(G37:G44)</f>
        <v>2123.955</v>
      </c>
      <c r="H36" s="844">
        <f>G36+F36</f>
        <v>4600.311</v>
      </c>
      <c r="I36" s="846">
        <f t="shared" si="17"/>
        <v>-0.1270416282725232</v>
      </c>
      <c r="J36" s="843">
        <f>SUM(J37:J44)</f>
        <v>15726.818000000001</v>
      </c>
      <c r="K36" s="844">
        <f>SUM(K37:K44)</f>
        <v>10370.464</v>
      </c>
      <c r="L36" s="844">
        <f>K36+J36</f>
        <v>26097.282</v>
      </c>
      <c r="M36" s="845">
        <f t="shared" si="1"/>
        <v>0.10376684280941302</v>
      </c>
      <c r="N36" s="843">
        <f>SUM(N37:N44)</f>
        <v>16939.158</v>
      </c>
      <c r="O36" s="844">
        <f>SUM(O37:O44)</f>
        <v>14377.288999999999</v>
      </c>
      <c r="P36" s="844">
        <f>O36+N36</f>
        <v>31316.447</v>
      </c>
      <c r="Q36" s="846">
        <f t="shared" si="12"/>
        <v>-0.16665891248774167</v>
      </c>
    </row>
    <row r="37" spans="1:17" s="864" customFormat="1" ht="18" customHeight="1">
      <c r="A37" s="848" t="s">
        <v>57</v>
      </c>
      <c r="B37" s="849">
        <v>602.1569999999999</v>
      </c>
      <c r="C37" s="850">
        <v>567.062</v>
      </c>
      <c r="D37" s="850">
        <f t="shared" si="8"/>
        <v>1169.219</v>
      </c>
      <c r="E37" s="851">
        <f t="shared" si="0"/>
        <v>0.037037541525197774</v>
      </c>
      <c r="F37" s="849">
        <v>952.7440000000001</v>
      </c>
      <c r="G37" s="850">
        <v>742.119</v>
      </c>
      <c r="H37" s="850">
        <f>G37+F37</f>
        <v>1694.8630000000003</v>
      </c>
      <c r="I37" s="852">
        <f t="shared" si="17"/>
        <v>-0.3101395216014511</v>
      </c>
      <c r="J37" s="849">
        <v>4633.6410000000005</v>
      </c>
      <c r="K37" s="850">
        <v>3366.9430000000007</v>
      </c>
      <c r="L37" s="850">
        <f>K37+J37</f>
        <v>8000.584000000001</v>
      </c>
      <c r="M37" s="851">
        <f t="shared" si="1"/>
        <v>0.03181156345367709</v>
      </c>
      <c r="N37" s="850">
        <v>6561.882999999999</v>
      </c>
      <c r="O37" s="850">
        <v>5217.858</v>
      </c>
      <c r="P37" s="850">
        <f>O37+N37</f>
        <v>11779.740999999998</v>
      </c>
      <c r="Q37" s="852">
        <f t="shared" si="12"/>
        <v>-0.32081834396868303</v>
      </c>
    </row>
    <row r="38" spans="1:17" s="864" customFormat="1" ht="18" customHeight="1">
      <c r="A38" s="848" t="s">
        <v>98</v>
      </c>
      <c r="B38" s="849">
        <v>554.737</v>
      </c>
      <c r="C38" s="850">
        <v>188.703</v>
      </c>
      <c r="D38" s="850">
        <f aca="true" t="shared" si="18" ref="D38:D43">C38+B38</f>
        <v>743.4399999999999</v>
      </c>
      <c r="E38" s="851">
        <f t="shared" si="0"/>
        <v>0.023550070492775972</v>
      </c>
      <c r="F38" s="849">
        <v>363.293</v>
      </c>
      <c r="G38" s="850">
        <v>216.663</v>
      </c>
      <c r="H38" s="850">
        <f aca="true" t="shared" si="19" ref="H38:H43">G38+F38</f>
        <v>579.956</v>
      </c>
      <c r="I38" s="852">
        <f aca="true" t="shared" si="20" ref="I38:I43">IF(ISERROR(D38/H38-1),"         /0",(D38/H38-1))</f>
        <v>0.2818903503024366</v>
      </c>
      <c r="J38" s="849">
        <v>2854.4809999999993</v>
      </c>
      <c r="K38" s="850">
        <v>1387.377</v>
      </c>
      <c r="L38" s="850">
        <f aca="true" t="shared" si="21" ref="L38:L43">K38+J38</f>
        <v>4241.857999999999</v>
      </c>
      <c r="M38" s="851">
        <f t="shared" si="1"/>
        <v>0.016866285627210185</v>
      </c>
      <c r="N38" s="850">
        <v>2172.9179999999997</v>
      </c>
      <c r="O38" s="850">
        <v>1607.9</v>
      </c>
      <c r="P38" s="850">
        <f aca="true" t="shared" si="22" ref="P38:P43">O38+N38</f>
        <v>3780.8179999999998</v>
      </c>
      <c r="Q38" s="852">
        <f aca="true" t="shared" si="23" ref="Q38:Q43">IF(ISERROR(L38/P38-1),"         /0",(L38/P38-1))</f>
        <v>0.12194186549048358</v>
      </c>
    </row>
    <row r="39" spans="1:17" s="864" customFormat="1" ht="18" customHeight="1">
      <c r="A39" s="848" t="s">
        <v>97</v>
      </c>
      <c r="B39" s="849">
        <v>385.089</v>
      </c>
      <c r="C39" s="850">
        <v>202.732</v>
      </c>
      <c r="D39" s="850">
        <f t="shared" si="18"/>
        <v>587.821</v>
      </c>
      <c r="E39" s="851">
        <f t="shared" si="0"/>
        <v>0.018620501973439778</v>
      </c>
      <c r="F39" s="849">
        <v>337.46</v>
      </c>
      <c r="G39" s="850">
        <v>319.279</v>
      </c>
      <c r="H39" s="850">
        <f t="shared" si="19"/>
        <v>656.739</v>
      </c>
      <c r="I39" s="852">
        <f t="shared" si="20"/>
        <v>-0.104939709686801</v>
      </c>
      <c r="J39" s="849">
        <v>2257.9240000000004</v>
      </c>
      <c r="K39" s="850">
        <v>1484.919</v>
      </c>
      <c r="L39" s="850">
        <f t="shared" si="21"/>
        <v>3742.8430000000008</v>
      </c>
      <c r="M39" s="851">
        <f t="shared" si="1"/>
        <v>0.01488212455386396</v>
      </c>
      <c r="N39" s="850">
        <v>2120.089</v>
      </c>
      <c r="O39" s="850">
        <v>1748.389</v>
      </c>
      <c r="P39" s="850">
        <f t="shared" si="22"/>
        <v>3868.478</v>
      </c>
      <c r="Q39" s="852">
        <f t="shared" si="23"/>
        <v>-0.0324765967390791</v>
      </c>
    </row>
    <row r="40" spans="1:17" s="864" customFormat="1" ht="18" customHeight="1">
      <c r="A40" s="848" t="s">
        <v>60</v>
      </c>
      <c r="B40" s="849">
        <v>293.583</v>
      </c>
      <c r="C40" s="850">
        <v>209.272</v>
      </c>
      <c r="D40" s="850">
        <f t="shared" si="18"/>
        <v>502.855</v>
      </c>
      <c r="E40" s="851">
        <f t="shared" si="0"/>
        <v>0.015929020092603118</v>
      </c>
      <c r="F40" s="849">
        <v>231.286</v>
      </c>
      <c r="G40" s="850">
        <v>337.577</v>
      </c>
      <c r="H40" s="850">
        <f t="shared" si="19"/>
        <v>568.863</v>
      </c>
      <c r="I40" s="852">
        <f t="shared" si="20"/>
        <v>-0.11603496799756718</v>
      </c>
      <c r="J40" s="849">
        <v>1636.6990000000003</v>
      </c>
      <c r="K40" s="850">
        <v>1720.8259999999998</v>
      </c>
      <c r="L40" s="850">
        <f t="shared" si="21"/>
        <v>3357.525</v>
      </c>
      <c r="M40" s="851">
        <f t="shared" si="1"/>
        <v>0.013350040395152049</v>
      </c>
      <c r="N40" s="850">
        <v>1539.44</v>
      </c>
      <c r="O40" s="850">
        <v>2020.865</v>
      </c>
      <c r="P40" s="850">
        <f t="shared" si="22"/>
        <v>3560.3050000000003</v>
      </c>
      <c r="Q40" s="852">
        <f t="shared" si="23"/>
        <v>-0.056955794517604574</v>
      </c>
    </row>
    <row r="41" spans="1:17" s="864" customFormat="1" ht="18" customHeight="1">
      <c r="A41" s="848" t="s">
        <v>56</v>
      </c>
      <c r="B41" s="849">
        <v>225.682</v>
      </c>
      <c r="C41" s="850">
        <v>192.05</v>
      </c>
      <c r="D41" s="850">
        <f t="shared" si="18"/>
        <v>417.73199999999997</v>
      </c>
      <c r="E41" s="851">
        <f t="shared" si="0"/>
        <v>0.01323256489708422</v>
      </c>
      <c r="F41" s="849">
        <v>117.768</v>
      </c>
      <c r="G41" s="850">
        <v>134.422</v>
      </c>
      <c r="H41" s="850">
        <f t="shared" si="19"/>
        <v>252.19</v>
      </c>
      <c r="I41" s="852">
        <f t="shared" si="20"/>
        <v>0.6564177802450533</v>
      </c>
      <c r="J41" s="849">
        <v>1248.691</v>
      </c>
      <c r="K41" s="850">
        <v>1034.505</v>
      </c>
      <c r="L41" s="850">
        <f t="shared" si="21"/>
        <v>2283.196</v>
      </c>
      <c r="M41" s="851">
        <f t="shared" si="1"/>
        <v>0.009078341584962011</v>
      </c>
      <c r="N41" s="850">
        <v>1165.228</v>
      </c>
      <c r="O41" s="850">
        <v>1201.35</v>
      </c>
      <c r="P41" s="850">
        <f t="shared" si="22"/>
        <v>2366.578</v>
      </c>
      <c r="Q41" s="852">
        <f t="shared" si="23"/>
        <v>-0.03523315098847368</v>
      </c>
    </row>
    <row r="42" spans="1:17" s="864" customFormat="1" ht="18" customHeight="1">
      <c r="A42" s="848" t="s">
        <v>49</v>
      </c>
      <c r="B42" s="849">
        <v>155.964</v>
      </c>
      <c r="C42" s="850">
        <v>50.63</v>
      </c>
      <c r="D42" s="850">
        <f t="shared" si="18"/>
        <v>206.594</v>
      </c>
      <c r="E42" s="851">
        <f t="shared" si="0"/>
        <v>0.00654431193288572</v>
      </c>
      <c r="F42" s="849">
        <v>80.11599999999999</v>
      </c>
      <c r="G42" s="850">
        <v>20.745</v>
      </c>
      <c r="H42" s="850">
        <f t="shared" si="19"/>
        <v>100.86099999999999</v>
      </c>
      <c r="I42" s="852">
        <f t="shared" si="20"/>
        <v>1.0483041016844967</v>
      </c>
      <c r="J42" s="849">
        <v>1083.39</v>
      </c>
      <c r="K42" s="850">
        <v>389.3919999999999</v>
      </c>
      <c r="L42" s="850">
        <f t="shared" si="21"/>
        <v>1472.782</v>
      </c>
      <c r="M42" s="851">
        <f t="shared" si="1"/>
        <v>0.005856009767091183</v>
      </c>
      <c r="N42" s="850">
        <v>830.2029999999999</v>
      </c>
      <c r="O42" s="850">
        <v>445.07</v>
      </c>
      <c r="P42" s="850">
        <f t="shared" si="22"/>
        <v>1275.273</v>
      </c>
      <c r="Q42" s="852">
        <f t="shared" si="23"/>
        <v>0.15487585795355185</v>
      </c>
    </row>
    <row r="43" spans="1:17" s="864" customFormat="1" ht="18" customHeight="1">
      <c r="A43" s="848" t="s">
        <v>70</v>
      </c>
      <c r="B43" s="849">
        <v>117.35100000000001</v>
      </c>
      <c r="C43" s="850">
        <v>44.94799999999999</v>
      </c>
      <c r="D43" s="850">
        <f t="shared" si="18"/>
        <v>162.299</v>
      </c>
      <c r="E43" s="851">
        <f t="shared" si="0"/>
        <v>0.005141171972058335</v>
      </c>
      <c r="F43" s="849">
        <v>121.24</v>
      </c>
      <c r="G43" s="850">
        <v>33.359</v>
      </c>
      <c r="H43" s="850">
        <f t="shared" si="19"/>
        <v>154.599</v>
      </c>
      <c r="I43" s="852">
        <f t="shared" si="20"/>
        <v>0.04980627300305973</v>
      </c>
      <c r="J43" s="849">
        <v>685.2</v>
      </c>
      <c r="K43" s="850">
        <v>279.81299999999993</v>
      </c>
      <c r="L43" s="850">
        <f t="shared" si="21"/>
        <v>965.0129999999999</v>
      </c>
      <c r="M43" s="851">
        <f t="shared" si="1"/>
        <v>0.0038370414313659207</v>
      </c>
      <c r="N43" s="850">
        <v>869.4989999999991</v>
      </c>
      <c r="O43" s="850">
        <v>251.11</v>
      </c>
      <c r="P43" s="850">
        <f t="shared" si="22"/>
        <v>1120.608999999999</v>
      </c>
      <c r="Q43" s="852">
        <f t="shared" si="23"/>
        <v>-0.13884950058405676</v>
      </c>
    </row>
    <row r="44" spans="1:17" s="864" customFormat="1" ht="18" customHeight="1" thickBot="1">
      <c r="A44" s="848" t="s">
        <v>102</v>
      </c>
      <c r="B44" s="849">
        <v>152.01399999999998</v>
      </c>
      <c r="C44" s="850">
        <v>73.906</v>
      </c>
      <c r="D44" s="850">
        <f aca="true" t="shared" si="24" ref="D44:D51">C44+B44</f>
        <v>225.92</v>
      </c>
      <c r="E44" s="851">
        <f t="shared" si="0"/>
        <v>0.007156504796255176</v>
      </c>
      <c r="F44" s="849">
        <v>272.449</v>
      </c>
      <c r="G44" s="850">
        <v>319.79099999999994</v>
      </c>
      <c r="H44" s="850">
        <f aca="true" t="shared" si="25" ref="H44:H51">G44+F44</f>
        <v>592.24</v>
      </c>
      <c r="I44" s="852">
        <f aca="true" t="shared" si="26" ref="I44:I51">IF(ISERROR(D44/H44-1),"         /0",(D44/H44-1))</f>
        <v>-0.618533027151155</v>
      </c>
      <c r="J44" s="849">
        <v>1326.7919999999997</v>
      </c>
      <c r="K44" s="850">
        <v>706.6890000000001</v>
      </c>
      <c r="L44" s="850">
        <f aca="true" t="shared" si="27" ref="L44:L51">K44+J44</f>
        <v>2033.4809999999998</v>
      </c>
      <c r="M44" s="851">
        <f t="shared" si="1"/>
        <v>0.008085435996090627</v>
      </c>
      <c r="N44" s="850">
        <v>1679.8980000000001</v>
      </c>
      <c r="O44" s="850">
        <v>1884.7469999999998</v>
      </c>
      <c r="P44" s="850">
        <f aca="true" t="shared" si="28" ref="P44:P51">O44+N44</f>
        <v>3564.645</v>
      </c>
      <c r="Q44" s="852">
        <f aca="true" t="shared" si="29" ref="Q44:Q51">IF(ISERROR(L44/P44-1),"         /0",(L44/P44-1))</f>
        <v>-0.4295417916791153</v>
      </c>
    </row>
    <row r="45" spans="1:17" s="847" customFormat="1" ht="18" customHeight="1">
      <c r="A45" s="842" t="s">
        <v>199</v>
      </c>
      <c r="B45" s="843">
        <f>SUM(B46:B50)</f>
        <v>85.655</v>
      </c>
      <c r="C45" s="844">
        <f>SUM(C46:C50)</f>
        <v>121.29799999999999</v>
      </c>
      <c r="D45" s="844">
        <f t="shared" si="24"/>
        <v>206.95299999999997</v>
      </c>
      <c r="E45" s="845">
        <f t="shared" si="0"/>
        <v>0.0065556840346113554</v>
      </c>
      <c r="F45" s="843">
        <f>SUM(F46:F50)</f>
        <v>1083.009</v>
      </c>
      <c r="G45" s="844">
        <f>SUM(G46:G50)</f>
        <v>854.332</v>
      </c>
      <c r="H45" s="844">
        <f t="shared" si="25"/>
        <v>1937.341</v>
      </c>
      <c r="I45" s="846">
        <f t="shared" si="26"/>
        <v>-0.8931767819913996</v>
      </c>
      <c r="J45" s="843">
        <f>SUM(J46:J50)</f>
        <v>4631.738</v>
      </c>
      <c r="K45" s="844">
        <f>SUM(K46:K50)</f>
        <v>3251.0099999999998</v>
      </c>
      <c r="L45" s="844">
        <f t="shared" si="27"/>
        <v>7882.748</v>
      </c>
      <c r="M45" s="845">
        <f t="shared" si="1"/>
        <v>0.03134302923278427</v>
      </c>
      <c r="N45" s="843">
        <f>SUM(N46:N50)</f>
        <v>11846.977000000003</v>
      </c>
      <c r="O45" s="844">
        <f>SUM(O46:O50)</f>
        <v>7971.458999999997</v>
      </c>
      <c r="P45" s="844">
        <f t="shared" si="28"/>
        <v>19818.436</v>
      </c>
      <c r="Q45" s="846">
        <f t="shared" si="29"/>
        <v>-0.6022517619452918</v>
      </c>
    </row>
    <row r="46" spans="1:17" ht="18" customHeight="1">
      <c r="A46" s="848" t="s">
        <v>57</v>
      </c>
      <c r="B46" s="849">
        <v>49.474</v>
      </c>
      <c r="C46" s="850">
        <v>38.471</v>
      </c>
      <c r="D46" s="850">
        <f t="shared" si="24"/>
        <v>87.945</v>
      </c>
      <c r="E46" s="851">
        <f t="shared" si="0"/>
        <v>0.0027858481511449248</v>
      </c>
      <c r="F46" s="849">
        <v>1038.557</v>
      </c>
      <c r="G46" s="850">
        <v>852.005</v>
      </c>
      <c r="H46" s="850">
        <f t="shared" si="25"/>
        <v>1890.562</v>
      </c>
      <c r="I46" s="852">
        <f t="shared" si="26"/>
        <v>-0.9534820862791065</v>
      </c>
      <c r="J46" s="849">
        <v>3763.612</v>
      </c>
      <c r="K46" s="850">
        <v>2588.81</v>
      </c>
      <c r="L46" s="850">
        <f t="shared" si="27"/>
        <v>6352.4220000000005</v>
      </c>
      <c r="M46" s="851">
        <f t="shared" si="1"/>
        <v>0.02525821559245354</v>
      </c>
      <c r="N46" s="850">
        <v>11351.008000000002</v>
      </c>
      <c r="O46" s="850">
        <v>7948.067999999998</v>
      </c>
      <c r="P46" s="850">
        <f t="shared" si="28"/>
        <v>19299.076</v>
      </c>
      <c r="Q46" s="852">
        <f t="shared" si="29"/>
        <v>-0.6708432051358313</v>
      </c>
    </row>
    <row r="47" spans="1:17" ht="18" customHeight="1">
      <c r="A47" s="848" t="s">
        <v>56</v>
      </c>
      <c r="B47" s="849"/>
      <c r="C47" s="850">
        <v>80.907</v>
      </c>
      <c r="D47" s="850">
        <f t="shared" si="24"/>
        <v>80.907</v>
      </c>
      <c r="E47" s="851">
        <f t="shared" si="0"/>
        <v>0.002562904273860736</v>
      </c>
      <c r="F47" s="849"/>
      <c r="G47" s="850"/>
      <c r="H47" s="850">
        <f t="shared" si="25"/>
        <v>0</v>
      </c>
      <c r="I47" s="852" t="str">
        <f t="shared" si="26"/>
        <v>         /0</v>
      </c>
      <c r="J47" s="849">
        <v>427.842</v>
      </c>
      <c r="K47" s="850">
        <v>537.846</v>
      </c>
      <c r="L47" s="850">
        <f t="shared" si="27"/>
        <v>965.688</v>
      </c>
      <c r="M47" s="851">
        <f t="shared" si="1"/>
        <v>0.0038397253361072787</v>
      </c>
      <c r="N47" s="850">
        <v>105.012</v>
      </c>
      <c r="O47" s="850">
        <v>5.503</v>
      </c>
      <c r="P47" s="850">
        <f t="shared" si="28"/>
        <v>110.515</v>
      </c>
      <c r="Q47" s="852">
        <f t="shared" si="29"/>
        <v>7.7380717549653895</v>
      </c>
    </row>
    <row r="48" spans="1:17" ht="18" customHeight="1">
      <c r="A48" s="848" t="s">
        <v>87</v>
      </c>
      <c r="B48" s="849">
        <v>17.46</v>
      </c>
      <c r="C48" s="850">
        <v>0.125</v>
      </c>
      <c r="D48" s="850">
        <f t="shared" si="24"/>
        <v>17.585</v>
      </c>
      <c r="E48" s="851">
        <f t="shared" si="0"/>
        <v>0.0005570429215746604</v>
      </c>
      <c r="F48" s="849">
        <v>32.512</v>
      </c>
      <c r="G48" s="850">
        <v>0.094</v>
      </c>
      <c r="H48" s="850">
        <f t="shared" si="25"/>
        <v>32.606</v>
      </c>
      <c r="I48" s="852">
        <f t="shared" si="26"/>
        <v>-0.46068208305219893</v>
      </c>
      <c r="J48" s="849">
        <v>209.542</v>
      </c>
      <c r="K48" s="850">
        <v>0.927</v>
      </c>
      <c r="L48" s="850">
        <f t="shared" si="27"/>
        <v>210.469</v>
      </c>
      <c r="M48" s="851">
        <f t="shared" si="1"/>
        <v>0.0008368574029760781</v>
      </c>
      <c r="N48" s="850">
        <v>271.16200000000003</v>
      </c>
      <c r="O48" s="850">
        <v>2.285</v>
      </c>
      <c r="P48" s="850">
        <f t="shared" si="28"/>
        <v>273.44700000000006</v>
      </c>
      <c r="Q48" s="852">
        <f t="shared" si="29"/>
        <v>-0.2303115411761696</v>
      </c>
    </row>
    <row r="49" spans="1:17" ht="18" customHeight="1">
      <c r="A49" s="848" t="s">
        <v>47</v>
      </c>
      <c r="B49" s="849">
        <v>9.051</v>
      </c>
      <c r="C49" s="850">
        <v>0</v>
      </c>
      <c r="D49" s="850">
        <f t="shared" si="24"/>
        <v>9.051</v>
      </c>
      <c r="E49" s="851">
        <f t="shared" si="0"/>
        <v>0.0002867100075730595</v>
      </c>
      <c r="F49" s="849">
        <v>2.8</v>
      </c>
      <c r="G49" s="850">
        <v>0.011</v>
      </c>
      <c r="H49" s="850">
        <f t="shared" si="25"/>
        <v>2.811</v>
      </c>
      <c r="I49" s="852">
        <f t="shared" si="26"/>
        <v>2.2198505869797227</v>
      </c>
      <c r="J49" s="849">
        <v>47.497</v>
      </c>
      <c r="K49" s="850">
        <v>0.142</v>
      </c>
      <c r="L49" s="850">
        <f t="shared" si="27"/>
        <v>47.639</v>
      </c>
      <c r="M49" s="851">
        <f t="shared" si="1"/>
        <v>0.00018942005625710858</v>
      </c>
      <c r="N49" s="850">
        <v>61.35700000000001</v>
      </c>
      <c r="O49" s="850">
        <v>3.007</v>
      </c>
      <c r="P49" s="850">
        <f t="shared" si="28"/>
        <v>64.36400000000002</v>
      </c>
      <c r="Q49" s="852">
        <f t="shared" si="29"/>
        <v>-0.2598502268348768</v>
      </c>
    </row>
    <row r="50" spans="1:17" ht="18" customHeight="1" thickBot="1">
      <c r="A50" s="848" t="s">
        <v>102</v>
      </c>
      <c r="B50" s="849">
        <v>9.67</v>
      </c>
      <c r="C50" s="850">
        <v>1.795</v>
      </c>
      <c r="D50" s="850">
        <f t="shared" si="24"/>
        <v>11.465</v>
      </c>
      <c r="E50" s="851">
        <f t="shared" si="0"/>
        <v>0.0003631786804579745</v>
      </c>
      <c r="F50" s="849">
        <v>9.14</v>
      </c>
      <c r="G50" s="850">
        <v>2.222</v>
      </c>
      <c r="H50" s="850">
        <f t="shared" si="25"/>
        <v>11.362</v>
      </c>
      <c r="I50" s="852">
        <f t="shared" si="26"/>
        <v>0.009065305403978208</v>
      </c>
      <c r="J50" s="849">
        <v>183.245</v>
      </c>
      <c r="K50" s="850">
        <v>123.285</v>
      </c>
      <c r="L50" s="850">
        <f t="shared" si="27"/>
        <v>306.53</v>
      </c>
      <c r="M50" s="851">
        <f t="shared" si="1"/>
        <v>0.0012188108449902703</v>
      </c>
      <c r="N50" s="850">
        <v>58.438</v>
      </c>
      <c r="O50" s="850">
        <v>12.595999999999998</v>
      </c>
      <c r="P50" s="850">
        <f t="shared" si="28"/>
        <v>71.034</v>
      </c>
      <c r="Q50" s="852">
        <f t="shared" si="29"/>
        <v>3.3152574823324032</v>
      </c>
    </row>
    <row r="51" spans="1:17" ht="18" customHeight="1" thickBot="1">
      <c r="A51" s="865" t="s">
        <v>205</v>
      </c>
      <c r="B51" s="866">
        <v>24.824</v>
      </c>
      <c r="C51" s="867">
        <v>16.945999999999998</v>
      </c>
      <c r="D51" s="867">
        <f t="shared" si="24"/>
        <v>41.769999999999996</v>
      </c>
      <c r="E51" s="868">
        <f t="shared" si="0"/>
        <v>0.0013231551227849622</v>
      </c>
      <c r="F51" s="866">
        <v>38.654</v>
      </c>
      <c r="G51" s="867">
        <v>0</v>
      </c>
      <c r="H51" s="867">
        <f t="shared" si="25"/>
        <v>38.654</v>
      </c>
      <c r="I51" s="869">
        <f t="shared" si="26"/>
        <v>0.08061261447715617</v>
      </c>
      <c r="J51" s="866">
        <v>250.31799999999996</v>
      </c>
      <c r="K51" s="867">
        <v>23.387</v>
      </c>
      <c r="L51" s="867">
        <f t="shared" si="27"/>
        <v>273.7049999999999</v>
      </c>
      <c r="M51" s="868">
        <f t="shared" si="1"/>
        <v>0.0010882935514568291</v>
      </c>
      <c r="N51" s="866">
        <v>277.162</v>
      </c>
      <c r="O51" s="867">
        <v>0.445</v>
      </c>
      <c r="P51" s="867">
        <f t="shared" si="28"/>
        <v>277.60699999999997</v>
      </c>
      <c r="Q51" s="869">
        <f t="shared" si="29"/>
        <v>-0.014055841531373625</v>
      </c>
    </row>
    <row r="52" ht="14.25">
      <c r="A52" s="227" t="s">
        <v>248</v>
      </c>
    </row>
    <row r="53" ht="14.25">
      <c r="A53" s="227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2:Q65536 I52:I65536 Q3:Q6 I3:I6">
    <cfRule type="cellIs" priority="1" dxfId="0" operator="lessThan" stopIfTrue="1">
      <formula>0</formula>
    </cfRule>
  </conditionalFormatting>
  <conditionalFormatting sqref="Q7:Q51 I7:I5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48"/>
  <sheetViews>
    <sheetView showGridLines="0" zoomScale="90" zoomScaleNormal="90" zoomScalePageLayoutView="0" workbookViewId="0" topLeftCell="A1">
      <selection activeCell="I1" sqref="I1"/>
    </sheetView>
  </sheetViews>
  <sheetFormatPr defaultColWidth="9.140625" defaultRowHeight="12.75"/>
  <cols>
    <col min="1" max="1" width="24.421875" style="870" customWidth="1"/>
    <col min="2" max="2" width="8.7109375" style="870" customWidth="1"/>
    <col min="3" max="4" width="10.00390625" style="870" customWidth="1"/>
    <col min="5" max="5" width="9.00390625" style="870" customWidth="1"/>
    <col min="6" max="6" width="8.140625" style="870" customWidth="1"/>
    <col min="7" max="7" width="9.8515625" style="870" customWidth="1"/>
    <col min="8" max="8" width="10.421875" style="870" customWidth="1"/>
    <col min="9" max="9" width="8.57421875" style="870" customWidth="1"/>
    <col min="10" max="11" width="9.8515625" style="870" customWidth="1"/>
    <col min="12" max="12" width="11.00390625" style="870" customWidth="1"/>
    <col min="13" max="13" width="9.57421875" style="870" customWidth="1"/>
    <col min="14" max="15" width="10.28125" style="870" customWidth="1"/>
    <col min="16" max="16" width="11.140625" style="870" customWidth="1"/>
    <col min="17" max="17" width="9.57421875" style="870" customWidth="1"/>
    <col min="18" max="16384" width="9.140625" style="870" customWidth="1"/>
  </cols>
  <sheetData>
    <row r="1" spans="16:17" ht="18.75" thickBot="1">
      <c r="P1" s="871" t="s">
        <v>0</v>
      </c>
      <c r="Q1" s="872"/>
    </row>
    <row r="2" ht="4.5" customHeight="1" thickBot="1"/>
    <row r="3" spans="1:17" ht="24" customHeight="1" thickBot="1">
      <c r="A3" s="873" t="s">
        <v>250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4"/>
      <c r="N3" s="874"/>
      <c r="O3" s="874"/>
      <c r="P3" s="874"/>
      <c r="Q3" s="875"/>
    </row>
    <row r="4" spans="1:17" ht="15.75" customHeight="1" thickBot="1">
      <c r="A4" s="876" t="s">
        <v>251</v>
      </c>
      <c r="B4" s="877" t="s">
        <v>39</v>
      </c>
      <c r="C4" s="878"/>
      <c r="D4" s="878"/>
      <c r="E4" s="878"/>
      <c r="F4" s="878"/>
      <c r="G4" s="878"/>
      <c r="H4" s="878"/>
      <c r="I4" s="879"/>
      <c r="J4" s="877" t="s">
        <v>40</v>
      </c>
      <c r="K4" s="878"/>
      <c r="L4" s="878"/>
      <c r="M4" s="878"/>
      <c r="N4" s="878"/>
      <c r="O4" s="878"/>
      <c r="P4" s="878"/>
      <c r="Q4" s="879"/>
    </row>
    <row r="5" spans="1:17" s="887" customFormat="1" ht="26.25" customHeight="1">
      <c r="A5" s="880"/>
      <c r="B5" s="881" t="s">
        <v>41</v>
      </c>
      <c r="C5" s="882"/>
      <c r="D5" s="882"/>
      <c r="E5" s="883" t="s">
        <v>42</v>
      </c>
      <c r="F5" s="881" t="s">
        <v>43</v>
      </c>
      <c r="G5" s="882"/>
      <c r="H5" s="882"/>
      <c r="I5" s="884" t="s">
        <v>44</v>
      </c>
      <c r="J5" s="885" t="s">
        <v>209</v>
      </c>
      <c r="K5" s="886"/>
      <c r="L5" s="886"/>
      <c r="M5" s="883" t="s">
        <v>42</v>
      </c>
      <c r="N5" s="885" t="s">
        <v>210</v>
      </c>
      <c r="O5" s="886"/>
      <c r="P5" s="886"/>
      <c r="Q5" s="883" t="s">
        <v>44</v>
      </c>
    </row>
    <row r="6" spans="1:17" s="887" customFormat="1" ht="14.25" thickBot="1">
      <c r="A6" s="888"/>
      <c r="B6" s="889" t="s">
        <v>11</v>
      </c>
      <c r="C6" s="890" t="s">
        <v>12</v>
      </c>
      <c r="D6" s="890" t="s">
        <v>13</v>
      </c>
      <c r="E6" s="891"/>
      <c r="F6" s="889" t="s">
        <v>11</v>
      </c>
      <c r="G6" s="890" t="s">
        <v>12</v>
      </c>
      <c r="H6" s="890" t="s">
        <v>13</v>
      </c>
      <c r="I6" s="892"/>
      <c r="J6" s="889" t="s">
        <v>11</v>
      </c>
      <c r="K6" s="890" t="s">
        <v>12</v>
      </c>
      <c r="L6" s="890" t="s">
        <v>13</v>
      </c>
      <c r="M6" s="891"/>
      <c r="N6" s="889" t="s">
        <v>11</v>
      </c>
      <c r="O6" s="890" t="s">
        <v>12</v>
      </c>
      <c r="P6" s="890" t="s">
        <v>13</v>
      </c>
      <c r="Q6" s="891"/>
    </row>
    <row r="7" spans="1:17" s="898" customFormat="1" ht="18" customHeight="1" thickBot="1">
      <c r="A7" s="893" t="s">
        <v>4</v>
      </c>
      <c r="B7" s="894">
        <f>SUM(B8:B46)</f>
        <v>925096</v>
      </c>
      <c r="C7" s="895">
        <f>SUM(C8:C46)</f>
        <v>925096</v>
      </c>
      <c r="D7" s="896">
        <f aca="true" t="shared" si="0" ref="D7:D13">C7+B7</f>
        <v>1850192</v>
      </c>
      <c r="E7" s="897">
        <f aca="true" t="shared" si="1" ref="E7:E45">D7/$D$7</f>
        <v>1</v>
      </c>
      <c r="F7" s="894">
        <f>SUM(F8:F46)</f>
        <v>792705</v>
      </c>
      <c r="G7" s="895">
        <f>SUM(G8:G46)</f>
        <v>792705</v>
      </c>
      <c r="H7" s="896">
        <f aca="true" t="shared" si="2" ref="H7:H13">G7+F7</f>
        <v>1585410</v>
      </c>
      <c r="I7" s="897">
        <f aca="true" t="shared" si="3" ref="I7:I13">(D7/H7-1)</f>
        <v>0.16701168782838516</v>
      </c>
      <c r="J7" s="894">
        <f>SUM(J8:J46)</f>
        <v>5374416</v>
      </c>
      <c r="K7" s="895">
        <f>SUM(K8:K46)</f>
        <v>5374416</v>
      </c>
      <c r="L7" s="896">
        <f aca="true" t="shared" si="4" ref="L7:L13">K7+J7</f>
        <v>10748832</v>
      </c>
      <c r="M7" s="897">
        <f aca="true" t="shared" si="5" ref="M7:M45">L7/$L$7</f>
        <v>1</v>
      </c>
      <c r="N7" s="894">
        <f>SUM(N8:N46)</f>
        <v>5166136</v>
      </c>
      <c r="O7" s="895">
        <f>SUM(O8:O46)</f>
        <v>5166136</v>
      </c>
      <c r="P7" s="896">
        <f aca="true" t="shared" si="6" ref="P7:P13">O7+N7</f>
        <v>10332272</v>
      </c>
      <c r="Q7" s="897">
        <f aca="true" t="shared" si="7" ref="Q7:Q13">(L7/P7-1)</f>
        <v>0.040316398948846865</v>
      </c>
    </row>
    <row r="8" spans="1:17" s="903" customFormat="1" ht="18" customHeight="1" thickTop="1">
      <c r="A8" s="899" t="s">
        <v>252</v>
      </c>
      <c r="B8" s="900">
        <v>349542</v>
      </c>
      <c r="C8" s="901">
        <v>354921</v>
      </c>
      <c r="D8" s="901">
        <f t="shared" si="0"/>
        <v>704463</v>
      </c>
      <c r="E8" s="902">
        <f t="shared" si="1"/>
        <v>0.38075129500073507</v>
      </c>
      <c r="F8" s="900">
        <v>295567</v>
      </c>
      <c r="G8" s="901">
        <v>302113</v>
      </c>
      <c r="H8" s="901">
        <f t="shared" si="2"/>
        <v>597680</v>
      </c>
      <c r="I8" s="902">
        <f t="shared" si="3"/>
        <v>0.17866249498059172</v>
      </c>
      <c r="J8" s="900">
        <v>1997845</v>
      </c>
      <c r="K8" s="901">
        <v>2081145</v>
      </c>
      <c r="L8" s="901">
        <f t="shared" si="4"/>
        <v>4078990</v>
      </c>
      <c r="M8" s="902">
        <f t="shared" si="5"/>
        <v>0.3794821614106537</v>
      </c>
      <c r="N8" s="901">
        <v>1957524</v>
      </c>
      <c r="O8" s="901">
        <v>1965642</v>
      </c>
      <c r="P8" s="901">
        <f t="shared" si="6"/>
        <v>3923166</v>
      </c>
      <c r="Q8" s="902">
        <f t="shared" si="7"/>
        <v>0.03971894128364695</v>
      </c>
    </row>
    <row r="9" spans="1:17" s="903" customFormat="1" ht="18" customHeight="1">
      <c r="A9" s="904" t="s">
        <v>253</v>
      </c>
      <c r="B9" s="905">
        <v>92144</v>
      </c>
      <c r="C9" s="906">
        <v>86286</v>
      </c>
      <c r="D9" s="906">
        <f t="shared" si="0"/>
        <v>178430</v>
      </c>
      <c r="E9" s="907">
        <f t="shared" si="1"/>
        <v>0.09643863988169876</v>
      </c>
      <c r="F9" s="905">
        <v>78359</v>
      </c>
      <c r="G9" s="906">
        <v>74365</v>
      </c>
      <c r="H9" s="906">
        <f t="shared" si="2"/>
        <v>152724</v>
      </c>
      <c r="I9" s="907">
        <f t="shared" si="3"/>
        <v>0.16831670202456728</v>
      </c>
      <c r="J9" s="905">
        <v>521467</v>
      </c>
      <c r="K9" s="906">
        <v>505848</v>
      </c>
      <c r="L9" s="906">
        <f t="shared" si="4"/>
        <v>1027315</v>
      </c>
      <c r="M9" s="907">
        <f t="shared" si="5"/>
        <v>0.09557457033471171</v>
      </c>
      <c r="N9" s="906">
        <v>495186</v>
      </c>
      <c r="O9" s="906">
        <v>489813</v>
      </c>
      <c r="P9" s="906">
        <f t="shared" si="6"/>
        <v>984999</v>
      </c>
      <c r="Q9" s="907">
        <f t="shared" si="7"/>
        <v>0.04296044970604029</v>
      </c>
    </row>
    <row r="10" spans="1:17" s="903" customFormat="1" ht="18" customHeight="1">
      <c r="A10" s="904" t="s">
        <v>254</v>
      </c>
      <c r="B10" s="905">
        <v>76559</v>
      </c>
      <c r="C10" s="906">
        <v>82922</v>
      </c>
      <c r="D10" s="906">
        <f t="shared" si="0"/>
        <v>159481</v>
      </c>
      <c r="E10" s="907">
        <f t="shared" si="1"/>
        <v>0.08619700009512526</v>
      </c>
      <c r="F10" s="905">
        <v>61463</v>
      </c>
      <c r="G10" s="906">
        <v>67156</v>
      </c>
      <c r="H10" s="906">
        <f t="shared" si="2"/>
        <v>128619</v>
      </c>
      <c r="I10" s="907">
        <f t="shared" si="3"/>
        <v>0.2399489966490176</v>
      </c>
      <c r="J10" s="905">
        <v>454590</v>
      </c>
      <c r="K10" s="906">
        <v>460357</v>
      </c>
      <c r="L10" s="906">
        <f t="shared" si="4"/>
        <v>914947</v>
      </c>
      <c r="M10" s="907">
        <f t="shared" si="5"/>
        <v>0.0851205972890822</v>
      </c>
      <c r="N10" s="906">
        <v>436518</v>
      </c>
      <c r="O10" s="906">
        <v>449076</v>
      </c>
      <c r="P10" s="906">
        <f t="shared" si="6"/>
        <v>885594</v>
      </c>
      <c r="Q10" s="907">
        <f t="shared" si="7"/>
        <v>0.03314498517379305</v>
      </c>
    </row>
    <row r="11" spans="1:17" s="903" customFormat="1" ht="18" customHeight="1">
      <c r="A11" s="904" t="s">
        <v>255</v>
      </c>
      <c r="B11" s="905">
        <v>59863</v>
      </c>
      <c r="C11" s="906">
        <v>57958</v>
      </c>
      <c r="D11" s="906">
        <f t="shared" si="0"/>
        <v>117821</v>
      </c>
      <c r="E11" s="907">
        <f t="shared" si="1"/>
        <v>0.0636804180322907</v>
      </c>
      <c r="F11" s="905">
        <v>44126</v>
      </c>
      <c r="G11" s="906">
        <v>41413</v>
      </c>
      <c r="H11" s="906">
        <f t="shared" si="2"/>
        <v>85539</v>
      </c>
      <c r="I11" s="907">
        <f t="shared" si="3"/>
        <v>0.37739510632576945</v>
      </c>
      <c r="J11" s="905">
        <v>323625</v>
      </c>
      <c r="K11" s="906">
        <v>306748</v>
      </c>
      <c r="L11" s="906">
        <f t="shared" si="4"/>
        <v>630373</v>
      </c>
      <c r="M11" s="907">
        <f t="shared" si="5"/>
        <v>0.0586457207629629</v>
      </c>
      <c r="N11" s="906">
        <v>301502</v>
      </c>
      <c r="O11" s="906">
        <v>289698</v>
      </c>
      <c r="P11" s="906">
        <f t="shared" si="6"/>
        <v>591200</v>
      </c>
      <c r="Q11" s="907">
        <f t="shared" si="7"/>
        <v>0.06626014884979692</v>
      </c>
    </row>
    <row r="12" spans="1:17" s="903" customFormat="1" ht="18" customHeight="1">
      <c r="A12" s="904" t="s">
        <v>256</v>
      </c>
      <c r="B12" s="905">
        <v>46116</v>
      </c>
      <c r="C12" s="906">
        <v>46054</v>
      </c>
      <c r="D12" s="906">
        <f t="shared" si="0"/>
        <v>92170</v>
      </c>
      <c r="E12" s="907">
        <f t="shared" si="1"/>
        <v>0.04981645148179216</v>
      </c>
      <c r="F12" s="905">
        <v>36853</v>
      </c>
      <c r="G12" s="906">
        <v>35979</v>
      </c>
      <c r="H12" s="906">
        <f t="shared" si="2"/>
        <v>72832</v>
      </c>
      <c r="I12" s="907">
        <f t="shared" si="3"/>
        <v>0.2655151581722319</v>
      </c>
      <c r="J12" s="905">
        <v>254355</v>
      </c>
      <c r="K12" s="906">
        <v>241069</v>
      </c>
      <c r="L12" s="906">
        <f t="shared" si="4"/>
        <v>495424</v>
      </c>
      <c r="M12" s="907">
        <f t="shared" si="5"/>
        <v>0.046090961324914186</v>
      </c>
      <c r="N12" s="906">
        <v>248783</v>
      </c>
      <c r="O12" s="906">
        <v>243508</v>
      </c>
      <c r="P12" s="906">
        <f t="shared" si="6"/>
        <v>492291</v>
      </c>
      <c r="Q12" s="907">
        <f t="shared" si="7"/>
        <v>0.006364122033512665</v>
      </c>
    </row>
    <row r="13" spans="1:17" s="903" customFormat="1" ht="18" customHeight="1">
      <c r="A13" s="904" t="s">
        <v>257</v>
      </c>
      <c r="B13" s="905">
        <v>36753</v>
      </c>
      <c r="C13" s="906">
        <v>39030</v>
      </c>
      <c r="D13" s="906">
        <f t="shared" si="0"/>
        <v>75783</v>
      </c>
      <c r="E13" s="907">
        <f t="shared" si="1"/>
        <v>0.04095953284848275</v>
      </c>
      <c r="F13" s="905">
        <v>42964</v>
      </c>
      <c r="G13" s="906">
        <v>46433</v>
      </c>
      <c r="H13" s="906">
        <f t="shared" si="2"/>
        <v>89397</v>
      </c>
      <c r="I13" s="907">
        <f t="shared" si="3"/>
        <v>-0.15228698949629182</v>
      </c>
      <c r="J13" s="905">
        <v>253173</v>
      </c>
      <c r="K13" s="906">
        <v>265343</v>
      </c>
      <c r="L13" s="906">
        <f t="shared" si="4"/>
        <v>518516</v>
      </c>
      <c r="M13" s="907">
        <f t="shared" si="5"/>
        <v>0.04823928776633592</v>
      </c>
      <c r="N13" s="906">
        <v>260669</v>
      </c>
      <c r="O13" s="906">
        <v>270166</v>
      </c>
      <c r="P13" s="906">
        <f t="shared" si="6"/>
        <v>530835</v>
      </c>
      <c r="Q13" s="907">
        <f t="shared" si="7"/>
        <v>-0.02320683451543326</v>
      </c>
    </row>
    <row r="14" spans="1:17" s="903" customFormat="1" ht="18" customHeight="1">
      <c r="A14" s="904" t="s">
        <v>258</v>
      </c>
      <c r="B14" s="905">
        <v>33740</v>
      </c>
      <c r="C14" s="906">
        <v>33271</v>
      </c>
      <c r="D14" s="906">
        <f aca="true" t="shared" si="8" ref="D14:D45">C14+B14</f>
        <v>67011</v>
      </c>
      <c r="E14" s="907">
        <f t="shared" si="1"/>
        <v>0.036218403279227235</v>
      </c>
      <c r="F14" s="905">
        <v>29105</v>
      </c>
      <c r="G14" s="906">
        <v>28055</v>
      </c>
      <c r="H14" s="906">
        <f aca="true" t="shared" si="9" ref="H14:H45">G14+F14</f>
        <v>57160</v>
      </c>
      <c r="I14" s="907">
        <f aca="true" t="shared" si="10" ref="I14:I45">(D14/H14-1)</f>
        <v>0.1723407977606719</v>
      </c>
      <c r="J14" s="905">
        <v>196806</v>
      </c>
      <c r="K14" s="906">
        <v>197835</v>
      </c>
      <c r="L14" s="906">
        <f aca="true" t="shared" si="11" ref="L14:L45">K14+J14</f>
        <v>394641</v>
      </c>
      <c r="M14" s="907">
        <f t="shared" si="5"/>
        <v>0.03671477980119142</v>
      </c>
      <c r="N14" s="906">
        <v>176434</v>
      </c>
      <c r="O14" s="906">
        <v>195185</v>
      </c>
      <c r="P14" s="906">
        <f aca="true" t="shared" si="12" ref="P14:P45">O14+N14</f>
        <v>371619</v>
      </c>
      <c r="Q14" s="907">
        <f aca="true" t="shared" si="13" ref="Q14:Q45">(L14/P14-1)</f>
        <v>0.06195054612385276</v>
      </c>
    </row>
    <row r="15" spans="1:17" s="903" customFormat="1" ht="18" customHeight="1">
      <c r="A15" s="904" t="s">
        <v>259</v>
      </c>
      <c r="B15" s="905">
        <v>29749</v>
      </c>
      <c r="C15" s="906">
        <v>30432</v>
      </c>
      <c r="D15" s="906">
        <f t="shared" si="8"/>
        <v>60181</v>
      </c>
      <c r="E15" s="907">
        <f t="shared" si="1"/>
        <v>0.03252689450608369</v>
      </c>
      <c r="F15" s="905">
        <v>25326</v>
      </c>
      <c r="G15" s="906">
        <v>26037</v>
      </c>
      <c r="H15" s="906">
        <f t="shared" si="9"/>
        <v>51363</v>
      </c>
      <c r="I15" s="907">
        <f t="shared" si="10"/>
        <v>0.1716800031150829</v>
      </c>
      <c r="J15" s="905">
        <v>175179</v>
      </c>
      <c r="K15" s="906">
        <v>173188</v>
      </c>
      <c r="L15" s="906">
        <f t="shared" si="11"/>
        <v>348367</v>
      </c>
      <c r="M15" s="907">
        <f t="shared" si="5"/>
        <v>0.03240975391558822</v>
      </c>
      <c r="N15" s="906">
        <v>164818</v>
      </c>
      <c r="O15" s="906">
        <v>172293</v>
      </c>
      <c r="P15" s="906">
        <f t="shared" si="12"/>
        <v>337111</v>
      </c>
      <c r="Q15" s="907">
        <f t="shared" si="13"/>
        <v>0.033389595711798226</v>
      </c>
    </row>
    <row r="16" spans="1:17" s="903" customFormat="1" ht="18" customHeight="1">
      <c r="A16" s="904" t="s">
        <v>260</v>
      </c>
      <c r="B16" s="905">
        <v>26516</v>
      </c>
      <c r="C16" s="906">
        <v>26309</v>
      </c>
      <c r="D16" s="906">
        <f t="shared" si="8"/>
        <v>52825</v>
      </c>
      <c r="E16" s="907">
        <f t="shared" si="1"/>
        <v>0.028551090913807864</v>
      </c>
      <c r="F16" s="905">
        <v>19011</v>
      </c>
      <c r="G16" s="906">
        <v>17719</v>
      </c>
      <c r="H16" s="906">
        <f t="shared" si="9"/>
        <v>36730</v>
      </c>
      <c r="I16" s="907">
        <f t="shared" si="10"/>
        <v>0.4381976585897087</v>
      </c>
      <c r="J16" s="905">
        <v>134217</v>
      </c>
      <c r="K16" s="906">
        <v>128526</v>
      </c>
      <c r="L16" s="906">
        <f t="shared" si="11"/>
        <v>262743</v>
      </c>
      <c r="M16" s="907">
        <f t="shared" si="5"/>
        <v>0.024443865156697955</v>
      </c>
      <c r="N16" s="906">
        <v>118033</v>
      </c>
      <c r="O16" s="906">
        <v>118701</v>
      </c>
      <c r="P16" s="906">
        <f t="shared" si="12"/>
        <v>236734</v>
      </c>
      <c r="Q16" s="907">
        <f t="shared" si="13"/>
        <v>0.10986592546909191</v>
      </c>
    </row>
    <row r="17" spans="1:17" s="903" customFormat="1" ht="18" customHeight="1">
      <c r="A17" s="904" t="s">
        <v>261</v>
      </c>
      <c r="B17" s="905">
        <v>22059</v>
      </c>
      <c r="C17" s="906">
        <v>22121</v>
      </c>
      <c r="D17" s="906">
        <f t="shared" si="8"/>
        <v>44180</v>
      </c>
      <c r="E17" s="907">
        <f t="shared" si="1"/>
        <v>0.023878602869323834</v>
      </c>
      <c r="F17" s="905">
        <v>19076</v>
      </c>
      <c r="G17" s="906">
        <v>18857</v>
      </c>
      <c r="H17" s="906">
        <f t="shared" si="9"/>
        <v>37933</v>
      </c>
      <c r="I17" s="907">
        <f t="shared" si="10"/>
        <v>0.16468510268104297</v>
      </c>
      <c r="J17" s="905">
        <v>133666</v>
      </c>
      <c r="K17" s="906">
        <v>128932</v>
      </c>
      <c r="L17" s="906">
        <f t="shared" si="11"/>
        <v>262598</v>
      </c>
      <c r="M17" s="907">
        <f t="shared" si="5"/>
        <v>0.02443037531891837</v>
      </c>
      <c r="N17" s="906">
        <v>125498</v>
      </c>
      <c r="O17" s="906">
        <v>124038</v>
      </c>
      <c r="P17" s="906">
        <f t="shared" si="12"/>
        <v>249536</v>
      </c>
      <c r="Q17" s="907">
        <f t="shared" si="13"/>
        <v>0.05234515260323169</v>
      </c>
    </row>
    <row r="18" spans="1:17" s="903" customFormat="1" ht="18" customHeight="1">
      <c r="A18" s="904" t="s">
        <v>262</v>
      </c>
      <c r="B18" s="905">
        <v>18556</v>
      </c>
      <c r="C18" s="906">
        <v>17430</v>
      </c>
      <c r="D18" s="906">
        <f t="shared" si="8"/>
        <v>35986</v>
      </c>
      <c r="E18" s="907">
        <f t="shared" si="1"/>
        <v>0.01944987331044562</v>
      </c>
      <c r="F18" s="905">
        <v>16527</v>
      </c>
      <c r="G18" s="906">
        <v>16133</v>
      </c>
      <c r="H18" s="906">
        <f t="shared" si="9"/>
        <v>32660</v>
      </c>
      <c r="I18" s="907">
        <f t="shared" si="10"/>
        <v>0.101837109614207</v>
      </c>
      <c r="J18" s="905">
        <v>123988</v>
      </c>
      <c r="K18" s="906">
        <v>118286</v>
      </c>
      <c r="L18" s="906">
        <f t="shared" si="11"/>
        <v>242274</v>
      </c>
      <c r="M18" s="907">
        <f t="shared" si="5"/>
        <v>0.0225395652290407</v>
      </c>
      <c r="N18" s="906">
        <v>111095</v>
      </c>
      <c r="O18" s="906">
        <v>113447</v>
      </c>
      <c r="P18" s="906">
        <f t="shared" si="12"/>
        <v>224542</v>
      </c>
      <c r="Q18" s="907">
        <f t="shared" si="13"/>
        <v>0.07896963597010798</v>
      </c>
    </row>
    <row r="19" spans="1:17" s="903" customFormat="1" ht="18" customHeight="1">
      <c r="A19" s="904" t="s">
        <v>263</v>
      </c>
      <c r="B19" s="905">
        <v>17338</v>
      </c>
      <c r="C19" s="906">
        <v>16247</v>
      </c>
      <c r="D19" s="906">
        <f t="shared" si="8"/>
        <v>33585</v>
      </c>
      <c r="E19" s="907">
        <f t="shared" si="1"/>
        <v>0.018152170153151674</v>
      </c>
      <c r="F19" s="905">
        <v>12405</v>
      </c>
      <c r="G19" s="906">
        <v>11436</v>
      </c>
      <c r="H19" s="906">
        <f t="shared" si="9"/>
        <v>23841</v>
      </c>
      <c r="I19" s="907">
        <f t="shared" si="10"/>
        <v>0.4087076884358878</v>
      </c>
      <c r="J19" s="905">
        <v>90262</v>
      </c>
      <c r="K19" s="906">
        <v>83390</v>
      </c>
      <c r="L19" s="906">
        <f t="shared" si="11"/>
        <v>173652</v>
      </c>
      <c r="M19" s="907">
        <f t="shared" si="5"/>
        <v>0.016155429724829636</v>
      </c>
      <c r="N19" s="906">
        <v>82691</v>
      </c>
      <c r="O19" s="906">
        <v>78268</v>
      </c>
      <c r="P19" s="906">
        <f t="shared" si="12"/>
        <v>160959</v>
      </c>
      <c r="Q19" s="907">
        <f t="shared" si="13"/>
        <v>0.07885859131828599</v>
      </c>
    </row>
    <row r="20" spans="1:17" s="903" customFormat="1" ht="18" customHeight="1">
      <c r="A20" s="904" t="s">
        <v>264</v>
      </c>
      <c r="B20" s="905">
        <v>10123</v>
      </c>
      <c r="C20" s="906">
        <v>9866</v>
      </c>
      <c r="D20" s="906">
        <f t="shared" si="8"/>
        <v>19989</v>
      </c>
      <c r="E20" s="907">
        <f t="shared" si="1"/>
        <v>0.010803743611473836</v>
      </c>
      <c r="F20" s="905">
        <v>8595</v>
      </c>
      <c r="G20" s="906">
        <v>8371</v>
      </c>
      <c r="H20" s="906">
        <f t="shared" si="9"/>
        <v>16966</v>
      </c>
      <c r="I20" s="907">
        <f t="shared" si="10"/>
        <v>0.17817988919014494</v>
      </c>
      <c r="J20" s="905">
        <v>59685</v>
      </c>
      <c r="K20" s="906">
        <v>57588</v>
      </c>
      <c r="L20" s="906">
        <f t="shared" si="11"/>
        <v>117273</v>
      </c>
      <c r="M20" s="907">
        <f t="shared" si="5"/>
        <v>0.010910301696035438</v>
      </c>
      <c r="N20" s="906">
        <v>56058</v>
      </c>
      <c r="O20" s="906">
        <v>53304</v>
      </c>
      <c r="P20" s="906">
        <f t="shared" si="12"/>
        <v>109362</v>
      </c>
      <c r="Q20" s="907">
        <f t="shared" si="13"/>
        <v>0.07233774071432486</v>
      </c>
    </row>
    <row r="21" spans="1:17" s="903" customFormat="1" ht="18" customHeight="1">
      <c r="A21" s="904" t="s">
        <v>265</v>
      </c>
      <c r="B21" s="905">
        <v>9290</v>
      </c>
      <c r="C21" s="906">
        <v>9582</v>
      </c>
      <c r="D21" s="906">
        <f t="shared" si="8"/>
        <v>18872</v>
      </c>
      <c r="E21" s="907">
        <f t="shared" si="1"/>
        <v>0.010200022484152997</v>
      </c>
      <c r="F21" s="905">
        <v>8691</v>
      </c>
      <c r="G21" s="906">
        <v>8984</v>
      </c>
      <c r="H21" s="906">
        <f t="shared" si="9"/>
        <v>17675</v>
      </c>
      <c r="I21" s="907">
        <f t="shared" si="10"/>
        <v>0.06772277227722778</v>
      </c>
      <c r="J21" s="905">
        <v>55282</v>
      </c>
      <c r="K21" s="906">
        <v>59820</v>
      </c>
      <c r="L21" s="906">
        <f t="shared" si="11"/>
        <v>115102</v>
      </c>
      <c r="M21" s="907">
        <f t="shared" si="5"/>
        <v>0.01070832626279767</v>
      </c>
      <c r="N21" s="906">
        <v>53716</v>
      </c>
      <c r="O21" s="906">
        <v>57345</v>
      </c>
      <c r="P21" s="906">
        <f t="shared" si="12"/>
        <v>111061</v>
      </c>
      <c r="Q21" s="907">
        <f t="shared" si="13"/>
        <v>0.03638540981982885</v>
      </c>
    </row>
    <row r="22" spans="1:17" s="903" customFormat="1" ht="18" customHeight="1">
      <c r="A22" s="904" t="s">
        <v>266</v>
      </c>
      <c r="B22" s="905">
        <v>9568</v>
      </c>
      <c r="C22" s="906">
        <v>9037</v>
      </c>
      <c r="D22" s="906">
        <f t="shared" si="8"/>
        <v>18605</v>
      </c>
      <c r="E22" s="907">
        <f t="shared" si="1"/>
        <v>0.010055713136798776</v>
      </c>
      <c r="F22" s="905">
        <v>9514</v>
      </c>
      <c r="G22" s="906">
        <v>8877</v>
      </c>
      <c r="H22" s="906">
        <f t="shared" si="9"/>
        <v>18391</v>
      </c>
      <c r="I22" s="907">
        <f t="shared" si="10"/>
        <v>0.011636126366157296</v>
      </c>
      <c r="J22" s="905">
        <v>62925</v>
      </c>
      <c r="K22" s="906">
        <v>58884</v>
      </c>
      <c r="L22" s="906">
        <f t="shared" si="11"/>
        <v>121809</v>
      </c>
      <c r="M22" s="907">
        <f t="shared" si="5"/>
        <v>0.01133230103512642</v>
      </c>
      <c r="N22" s="906">
        <v>60399</v>
      </c>
      <c r="O22" s="906">
        <v>54529</v>
      </c>
      <c r="P22" s="906">
        <f t="shared" si="12"/>
        <v>114928</v>
      </c>
      <c r="Q22" s="907">
        <f t="shared" si="13"/>
        <v>0.059872267854656824</v>
      </c>
    </row>
    <row r="23" spans="1:17" s="903" customFormat="1" ht="18" customHeight="1">
      <c r="A23" s="904" t="s">
        <v>267</v>
      </c>
      <c r="B23" s="905">
        <v>9349</v>
      </c>
      <c r="C23" s="906">
        <v>9083</v>
      </c>
      <c r="D23" s="906">
        <f t="shared" si="8"/>
        <v>18432</v>
      </c>
      <c r="E23" s="907">
        <f t="shared" si="1"/>
        <v>0.009962209327464392</v>
      </c>
      <c r="F23" s="905">
        <v>7035</v>
      </c>
      <c r="G23" s="906">
        <v>6772</v>
      </c>
      <c r="H23" s="906">
        <f t="shared" si="9"/>
        <v>13807</v>
      </c>
      <c r="I23" s="907">
        <f t="shared" si="10"/>
        <v>0.3349750126747302</v>
      </c>
      <c r="J23" s="905">
        <v>58225</v>
      </c>
      <c r="K23" s="906">
        <v>50384</v>
      </c>
      <c r="L23" s="906">
        <f t="shared" si="11"/>
        <v>108609</v>
      </c>
      <c r="M23" s="907">
        <f t="shared" si="5"/>
        <v>0.010104260630364304</v>
      </c>
      <c r="N23" s="906">
        <v>44875</v>
      </c>
      <c r="O23" s="906">
        <v>40315</v>
      </c>
      <c r="P23" s="906">
        <f t="shared" si="12"/>
        <v>85190</v>
      </c>
      <c r="Q23" s="907">
        <f t="shared" si="13"/>
        <v>0.2749031576476113</v>
      </c>
    </row>
    <row r="24" spans="1:17" s="903" customFormat="1" ht="18" customHeight="1">
      <c r="A24" s="904" t="s">
        <v>268</v>
      </c>
      <c r="B24" s="905">
        <v>8563</v>
      </c>
      <c r="C24" s="906">
        <v>7583</v>
      </c>
      <c r="D24" s="906">
        <f t="shared" si="8"/>
        <v>16146</v>
      </c>
      <c r="E24" s="907">
        <f t="shared" si="1"/>
        <v>0.008726661881577696</v>
      </c>
      <c r="F24" s="905">
        <v>9695</v>
      </c>
      <c r="G24" s="906">
        <v>8117</v>
      </c>
      <c r="H24" s="906">
        <f t="shared" si="9"/>
        <v>17812</v>
      </c>
      <c r="I24" s="907">
        <f t="shared" si="10"/>
        <v>-0.09353245003368515</v>
      </c>
      <c r="J24" s="905">
        <v>51301</v>
      </c>
      <c r="K24" s="906">
        <v>46726</v>
      </c>
      <c r="L24" s="906">
        <f t="shared" si="11"/>
        <v>98027</v>
      </c>
      <c r="M24" s="907">
        <f t="shared" si="5"/>
        <v>0.009119781572546674</v>
      </c>
      <c r="N24" s="906">
        <v>51936</v>
      </c>
      <c r="O24" s="906">
        <v>47713</v>
      </c>
      <c r="P24" s="906">
        <f t="shared" si="12"/>
        <v>99649</v>
      </c>
      <c r="Q24" s="907">
        <f t="shared" si="13"/>
        <v>-0.016277132735903033</v>
      </c>
    </row>
    <row r="25" spans="1:17" s="903" customFormat="1" ht="18" customHeight="1">
      <c r="A25" s="904" t="s">
        <v>269</v>
      </c>
      <c r="B25" s="905">
        <v>6679</v>
      </c>
      <c r="C25" s="906">
        <v>6270</v>
      </c>
      <c r="D25" s="906">
        <f t="shared" si="8"/>
        <v>12949</v>
      </c>
      <c r="E25" s="907">
        <f t="shared" si="1"/>
        <v>0.006998733104456186</v>
      </c>
      <c r="F25" s="905">
        <v>6598</v>
      </c>
      <c r="G25" s="906">
        <v>6186</v>
      </c>
      <c r="H25" s="906">
        <f t="shared" si="9"/>
        <v>12784</v>
      </c>
      <c r="I25" s="907">
        <f t="shared" si="10"/>
        <v>0.012906758448059996</v>
      </c>
      <c r="J25" s="905">
        <v>40445</v>
      </c>
      <c r="K25" s="906">
        <v>38142</v>
      </c>
      <c r="L25" s="906">
        <f t="shared" si="11"/>
        <v>78587</v>
      </c>
      <c r="M25" s="907">
        <f t="shared" si="5"/>
        <v>0.0073112129764424634</v>
      </c>
      <c r="N25" s="906">
        <v>42488</v>
      </c>
      <c r="O25" s="906">
        <v>40010</v>
      </c>
      <c r="P25" s="906">
        <f t="shared" si="12"/>
        <v>82498</v>
      </c>
      <c r="Q25" s="907">
        <f t="shared" si="13"/>
        <v>-0.04740720987175451</v>
      </c>
    </row>
    <row r="26" spans="1:17" s="903" customFormat="1" ht="18" customHeight="1">
      <c r="A26" s="904" t="s">
        <v>270</v>
      </c>
      <c r="B26" s="905">
        <v>6190</v>
      </c>
      <c r="C26" s="906">
        <v>6224</v>
      </c>
      <c r="D26" s="906">
        <f t="shared" si="8"/>
        <v>12414</v>
      </c>
      <c r="E26" s="907">
        <f t="shared" si="1"/>
        <v>0.006709573925300726</v>
      </c>
      <c r="F26" s="905">
        <v>6264</v>
      </c>
      <c r="G26" s="906">
        <v>6301</v>
      </c>
      <c r="H26" s="906">
        <f t="shared" si="9"/>
        <v>12565</v>
      </c>
      <c r="I26" s="907">
        <f t="shared" si="10"/>
        <v>-0.012017508953442113</v>
      </c>
      <c r="J26" s="905">
        <v>40971</v>
      </c>
      <c r="K26" s="906">
        <v>39428</v>
      </c>
      <c r="L26" s="906">
        <f t="shared" si="11"/>
        <v>80399</v>
      </c>
      <c r="M26" s="907">
        <f t="shared" si="5"/>
        <v>0.007479789432005264</v>
      </c>
      <c r="N26" s="906">
        <v>39012</v>
      </c>
      <c r="O26" s="906">
        <v>37595</v>
      </c>
      <c r="P26" s="906">
        <f t="shared" si="12"/>
        <v>76607</v>
      </c>
      <c r="Q26" s="907">
        <f t="shared" si="13"/>
        <v>0.04949939300586115</v>
      </c>
    </row>
    <row r="27" spans="1:17" s="903" customFormat="1" ht="18" customHeight="1">
      <c r="A27" s="904" t="s">
        <v>271</v>
      </c>
      <c r="B27" s="905">
        <v>6209</v>
      </c>
      <c r="C27" s="906">
        <v>6124</v>
      </c>
      <c r="D27" s="906">
        <f t="shared" si="8"/>
        <v>12333</v>
      </c>
      <c r="E27" s="907">
        <f t="shared" si="1"/>
        <v>0.006665794685092142</v>
      </c>
      <c r="F27" s="905">
        <v>6049</v>
      </c>
      <c r="G27" s="906">
        <v>5870</v>
      </c>
      <c r="H27" s="906">
        <f t="shared" si="9"/>
        <v>11919</v>
      </c>
      <c r="I27" s="907">
        <f t="shared" si="10"/>
        <v>0.034734457588723844</v>
      </c>
      <c r="J27" s="905">
        <v>40577</v>
      </c>
      <c r="K27" s="906">
        <v>38638</v>
      </c>
      <c r="L27" s="906">
        <f t="shared" si="11"/>
        <v>79215</v>
      </c>
      <c r="M27" s="907">
        <f t="shared" si="5"/>
        <v>0.007369637929032662</v>
      </c>
      <c r="N27" s="906">
        <v>37318</v>
      </c>
      <c r="O27" s="906">
        <v>35538</v>
      </c>
      <c r="P27" s="906">
        <f t="shared" si="12"/>
        <v>72856</v>
      </c>
      <c r="Q27" s="907">
        <f t="shared" si="13"/>
        <v>0.08728176128252985</v>
      </c>
    </row>
    <row r="28" spans="1:17" s="903" customFormat="1" ht="18" customHeight="1">
      <c r="A28" s="904" t="s">
        <v>272</v>
      </c>
      <c r="B28" s="905">
        <v>6387</v>
      </c>
      <c r="C28" s="906">
        <v>5342</v>
      </c>
      <c r="D28" s="906">
        <f t="shared" si="8"/>
        <v>11729</v>
      </c>
      <c r="E28" s="907">
        <f t="shared" si="1"/>
        <v>0.006339342079092332</v>
      </c>
      <c r="F28" s="905">
        <v>5512</v>
      </c>
      <c r="G28" s="906">
        <v>4987</v>
      </c>
      <c r="H28" s="906">
        <f t="shared" si="9"/>
        <v>10499</v>
      </c>
      <c r="I28" s="907">
        <f t="shared" si="10"/>
        <v>0.11715401466806363</v>
      </c>
      <c r="J28" s="905">
        <v>38675</v>
      </c>
      <c r="K28" s="906">
        <v>32813</v>
      </c>
      <c r="L28" s="906">
        <f t="shared" si="11"/>
        <v>71488</v>
      </c>
      <c r="M28" s="907">
        <f t="shared" si="5"/>
        <v>0.006650769125426837</v>
      </c>
      <c r="N28" s="906">
        <v>35490</v>
      </c>
      <c r="O28" s="906">
        <v>31212</v>
      </c>
      <c r="P28" s="906">
        <f t="shared" si="12"/>
        <v>66702</v>
      </c>
      <c r="Q28" s="907">
        <f t="shared" si="13"/>
        <v>0.07175197145512868</v>
      </c>
    </row>
    <row r="29" spans="1:17" s="903" customFormat="1" ht="18" customHeight="1">
      <c r="A29" s="904" t="s">
        <v>273</v>
      </c>
      <c r="B29" s="905">
        <v>5154</v>
      </c>
      <c r="C29" s="906">
        <v>5390</v>
      </c>
      <c r="D29" s="906">
        <f t="shared" si="8"/>
        <v>10544</v>
      </c>
      <c r="E29" s="907">
        <f t="shared" si="1"/>
        <v>0.005698868009374162</v>
      </c>
      <c r="F29" s="905">
        <v>4830</v>
      </c>
      <c r="G29" s="906">
        <v>4924</v>
      </c>
      <c r="H29" s="906">
        <f t="shared" si="9"/>
        <v>9754</v>
      </c>
      <c r="I29" s="907">
        <f t="shared" si="10"/>
        <v>0.08099241336887442</v>
      </c>
      <c r="J29" s="905">
        <v>31888</v>
      </c>
      <c r="K29" s="906">
        <v>31770</v>
      </c>
      <c r="L29" s="906">
        <f t="shared" si="11"/>
        <v>63658</v>
      </c>
      <c r="M29" s="907">
        <f t="shared" si="5"/>
        <v>0.005922317885329308</v>
      </c>
      <c r="N29" s="906">
        <v>28014</v>
      </c>
      <c r="O29" s="906">
        <v>28163</v>
      </c>
      <c r="P29" s="906">
        <f t="shared" si="12"/>
        <v>56177</v>
      </c>
      <c r="Q29" s="907">
        <f t="shared" si="13"/>
        <v>0.13316837851789876</v>
      </c>
    </row>
    <row r="30" spans="1:17" s="903" customFormat="1" ht="18" customHeight="1">
      <c r="A30" s="904" t="s">
        <v>274</v>
      </c>
      <c r="B30" s="905">
        <v>5116</v>
      </c>
      <c r="C30" s="906">
        <v>4518</v>
      </c>
      <c r="D30" s="906">
        <f t="shared" si="8"/>
        <v>9634</v>
      </c>
      <c r="E30" s="907">
        <f t="shared" si="1"/>
        <v>0.005207027162586369</v>
      </c>
      <c r="F30" s="905">
        <v>3827</v>
      </c>
      <c r="G30" s="906">
        <v>3535</v>
      </c>
      <c r="H30" s="906">
        <f t="shared" si="9"/>
        <v>7362</v>
      </c>
      <c r="I30" s="907">
        <f t="shared" si="10"/>
        <v>0.3086117902743819</v>
      </c>
      <c r="J30" s="905">
        <v>27581</v>
      </c>
      <c r="K30" s="906">
        <v>25609</v>
      </c>
      <c r="L30" s="906">
        <f t="shared" si="11"/>
        <v>53190</v>
      </c>
      <c r="M30" s="907">
        <f t="shared" si="5"/>
        <v>0.00494844463100735</v>
      </c>
      <c r="N30" s="906">
        <v>23850</v>
      </c>
      <c r="O30" s="906">
        <v>22453</v>
      </c>
      <c r="P30" s="906">
        <f t="shared" si="12"/>
        <v>46303</v>
      </c>
      <c r="Q30" s="907">
        <f t="shared" si="13"/>
        <v>0.14873766278642853</v>
      </c>
    </row>
    <row r="31" spans="1:17" s="903" customFormat="1" ht="18" customHeight="1">
      <c r="A31" s="904" t="s">
        <v>275</v>
      </c>
      <c r="B31" s="905">
        <v>4861</v>
      </c>
      <c r="C31" s="906">
        <v>4682</v>
      </c>
      <c r="D31" s="906">
        <f t="shared" si="8"/>
        <v>9543</v>
      </c>
      <c r="E31" s="907">
        <f t="shared" si="1"/>
        <v>0.00515784307790759</v>
      </c>
      <c r="F31" s="905">
        <v>4270</v>
      </c>
      <c r="G31" s="906">
        <v>4195</v>
      </c>
      <c r="H31" s="906">
        <f t="shared" si="9"/>
        <v>8465</v>
      </c>
      <c r="I31" s="907">
        <f t="shared" si="10"/>
        <v>0.12734790313053757</v>
      </c>
      <c r="J31" s="905">
        <v>28224</v>
      </c>
      <c r="K31" s="906">
        <v>27710</v>
      </c>
      <c r="L31" s="906">
        <f t="shared" si="11"/>
        <v>55934</v>
      </c>
      <c r="M31" s="907">
        <f t="shared" si="5"/>
        <v>0.005203728181815475</v>
      </c>
      <c r="N31" s="906">
        <v>25064</v>
      </c>
      <c r="O31" s="906">
        <v>27506</v>
      </c>
      <c r="P31" s="906">
        <f t="shared" si="12"/>
        <v>52570</v>
      </c>
      <c r="Q31" s="907">
        <f t="shared" si="13"/>
        <v>0.06399086931710096</v>
      </c>
    </row>
    <row r="32" spans="1:17" s="903" customFormat="1" ht="18" customHeight="1">
      <c r="A32" s="904" t="s">
        <v>276</v>
      </c>
      <c r="B32" s="905">
        <v>3617</v>
      </c>
      <c r="C32" s="906">
        <v>3502</v>
      </c>
      <c r="D32" s="906">
        <f t="shared" si="8"/>
        <v>7119</v>
      </c>
      <c r="E32" s="907">
        <f t="shared" si="1"/>
        <v>0.0038477087783321947</v>
      </c>
      <c r="F32" s="905">
        <v>3665</v>
      </c>
      <c r="G32" s="906">
        <v>3729</v>
      </c>
      <c r="H32" s="906">
        <f t="shared" si="9"/>
        <v>7394</v>
      </c>
      <c r="I32" s="907">
        <f t="shared" si="10"/>
        <v>-0.037192318095753296</v>
      </c>
      <c r="J32" s="905">
        <v>23692</v>
      </c>
      <c r="K32" s="906">
        <v>22970</v>
      </c>
      <c r="L32" s="906">
        <f t="shared" si="11"/>
        <v>46662</v>
      </c>
      <c r="M32" s="907">
        <f t="shared" si="5"/>
        <v>0.004341122830834085</v>
      </c>
      <c r="N32" s="906">
        <v>25189</v>
      </c>
      <c r="O32" s="906">
        <v>24645</v>
      </c>
      <c r="P32" s="906">
        <f t="shared" si="12"/>
        <v>49834</v>
      </c>
      <c r="Q32" s="907">
        <f t="shared" si="13"/>
        <v>-0.06365132239033588</v>
      </c>
    </row>
    <row r="33" spans="1:17" s="903" customFormat="1" ht="18" customHeight="1">
      <c r="A33" s="904" t="s">
        <v>277</v>
      </c>
      <c r="B33" s="905">
        <v>1965</v>
      </c>
      <c r="C33" s="906">
        <v>3661</v>
      </c>
      <c r="D33" s="906">
        <f t="shared" si="8"/>
        <v>5626</v>
      </c>
      <c r="E33" s="907">
        <f t="shared" si="1"/>
        <v>0.003040765498932003</v>
      </c>
      <c r="F33" s="905">
        <v>4576</v>
      </c>
      <c r="G33" s="906">
        <v>5721</v>
      </c>
      <c r="H33" s="906">
        <f t="shared" si="9"/>
        <v>10297</v>
      </c>
      <c r="I33" s="907">
        <f t="shared" si="10"/>
        <v>-0.45362727007866366</v>
      </c>
      <c r="J33" s="905">
        <v>13309</v>
      </c>
      <c r="K33" s="906">
        <v>24529</v>
      </c>
      <c r="L33" s="906">
        <f t="shared" si="11"/>
        <v>37838</v>
      </c>
      <c r="M33" s="907">
        <f t="shared" si="5"/>
        <v>0.003520196426923409</v>
      </c>
      <c r="N33" s="906">
        <v>18065</v>
      </c>
      <c r="O33" s="906">
        <v>24978</v>
      </c>
      <c r="P33" s="906">
        <f t="shared" si="12"/>
        <v>43043</v>
      </c>
      <c r="Q33" s="907">
        <f t="shared" si="13"/>
        <v>-0.1209255860418651</v>
      </c>
    </row>
    <row r="34" spans="1:17" s="903" customFormat="1" ht="18" customHeight="1">
      <c r="A34" s="904" t="s">
        <v>278</v>
      </c>
      <c r="B34" s="905">
        <v>2731</v>
      </c>
      <c r="C34" s="906">
        <v>2516</v>
      </c>
      <c r="D34" s="906">
        <f t="shared" si="8"/>
        <v>5247</v>
      </c>
      <c r="E34" s="907">
        <f t="shared" si="1"/>
        <v>0.0028359218935115923</v>
      </c>
      <c r="F34" s="905">
        <v>2306</v>
      </c>
      <c r="G34" s="906">
        <v>2084</v>
      </c>
      <c r="H34" s="906">
        <f t="shared" si="9"/>
        <v>4390</v>
      </c>
      <c r="I34" s="907">
        <f t="shared" si="10"/>
        <v>0.19521640091116166</v>
      </c>
      <c r="J34" s="905">
        <v>14452</v>
      </c>
      <c r="K34" s="906">
        <v>13475</v>
      </c>
      <c r="L34" s="906">
        <f t="shared" si="11"/>
        <v>27927</v>
      </c>
      <c r="M34" s="907">
        <f t="shared" si="5"/>
        <v>0.0025981427563478523</v>
      </c>
      <c r="N34" s="906">
        <v>15296</v>
      </c>
      <c r="O34" s="906">
        <v>14005</v>
      </c>
      <c r="P34" s="906">
        <f t="shared" si="12"/>
        <v>29301</v>
      </c>
      <c r="Q34" s="907">
        <f t="shared" si="13"/>
        <v>-0.04689259752226882</v>
      </c>
    </row>
    <row r="35" spans="1:17" s="903" customFormat="1" ht="18" customHeight="1">
      <c r="A35" s="904" t="s">
        <v>279</v>
      </c>
      <c r="B35" s="905">
        <v>2150</v>
      </c>
      <c r="C35" s="906">
        <v>2183</v>
      </c>
      <c r="D35" s="906">
        <f t="shared" si="8"/>
        <v>4333</v>
      </c>
      <c r="E35" s="907">
        <f t="shared" si="1"/>
        <v>0.002341919108935721</v>
      </c>
      <c r="F35" s="905">
        <v>2449</v>
      </c>
      <c r="G35" s="906">
        <v>2446</v>
      </c>
      <c r="H35" s="906">
        <f t="shared" si="9"/>
        <v>4895</v>
      </c>
      <c r="I35" s="907">
        <f t="shared" si="10"/>
        <v>-0.1148110316649642</v>
      </c>
      <c r="J35" s="905">
        <v>15261</v>
      </c>
      <c r="K35" s="906">
        <v>15363</v>
      </c>
      <c r="L35" s="906">
        <f t="shared" si="11"/>
        <v>30624</v>
      </c>
      <c r="M35" s="907">
        <f t="shared" si="5"/>
        <v>0.0028490537390481125</v>
      </c>
      <c r="N35" s="906">
        <v>15235</v>
      </c>
      <c r="O35" s="906">
        <v>15342</v>
      </c>
      <c r="P35" s="906">
        <f t="shared" si="12"/>
        <v>30577</v>
      </c>
      <c r="Q35" s="907">
        <f t="shared" si="13"/>
        <v>0.00153710305131316</v>
      </c>
    </row>
    <row r="36" spans="1:17" s="903" customFormat="1" ht="18" customHeight="1">
      <c r="A36" s="904" t="s">
        <v>280</v>
      </c>
      <c r="B36" s="905">
        <v>1666</v>
      </c>
      <c r="C36" s="906">
        <v>2430</v>
      </c>
      <c r="D36" s="906">
        <f t="shared" si="8"/>
        <v>4096</v>
      </c>
      <c r="E36" s="907">
        <f t="shared" si="1"/>
        <v>0.0022138242949920873</v>
      </c>
      <c r="F36" s="905">
        <v>1852</v>
      </c>
      <c r="G36" s="906">
        <v>2491</v>
      </c>
      <c r="H36" s="906">
        <f t="shared" si="9"/>
        <v>4343</v>
      </c>
      <c r="I36" s="907">
        <f t="shared" si="10"/>
        <v>-0.0568731291733825</v>
      </c>
      <c r="J36" s="905">
        <v>11272</v>
      </c>
      <c r="K36" s="906">
        <v>14935</v>
      </c>
      <c r="L36" s="906">
        <f t="shared" si="11"/>
        <v>26207</v>
      </c>
      <c r="M36" s="907">
        <f t="shared" si="5"/>
        <v>0.0024381253702727887</v>
      </c>
      <c r="N36" s="906">
        <v>11874</v>
      </c>
      <c r="O36" s="906">
        <v>14736</v>
      </c>
      <c r="P36" s="906">
        <f t="shared" si="12"/>
        <v>26610</v>
      </c>
      <c r="Q36" s="907">
        <f t="shared" si="13"/>
        <v>-0.015144682450206726</v>
      </c>
    </row>
    <row r="37" spans="1:17" s="903" customFormat="1" ht="18" customHeight="1">
      <c r="A37" s="904" t="s">
        <v>281</v>
      </c>
      <c r="B37" s="905">
        <v>1926</v>
      </c>
      <c r="C37" s="906">
        <v>1853</v>
      </c>
      <c r="D37" s="906">
        <f t="shared" si="8"/>
        <v>3779</v>
      </c>
      <c r="E37" s="907">
        <f t="shared" si="1"/>
        <v>0.0020424907252868892</v>
      </c>
      <c r="F37" s="905">
        <v>1925</v>
      </c>
      <c r="G37" s="906">
        <v>1956</v>
      </c>
      <c r="H37" s="906">
        <f t="shared" si="9"/>
        <v>3881</v>
      </c>
      <c r="I37" s="907">
        <f t="shared" si="10"/>
        <v>-0.026281886111826802</v>
      </c>
      <c r="J37" s="905">
        <v>10919</v>
      </c>
      <c r="K37" s="906">
        <v>10487</v>
      </c>
      <c r="L37" s="906">
        <f t="shared" si="11"/>
        <v>21406</v>
      </c>
      <c r="M37" s="907">
        <f t="shared" si="5"/>
        <v>0.001991472189722567</v>
      </c>
      <c r="N37" s="906">
        <v>11718</v>
      </c>
      <c r="O37" s="906">
        <v>11310</v>
      </c>
      <c r="P37" s="906">
        <f t="shared" si="12"/>
        <v>23028</v>
      </c>
      <c r="Q37" s="907">
        <f t="shared" si="13"/>
        <v>-0.07043599096751785</v>
      </c>
    </row>
    <row r="38" spans="1:17" s="903" customFormat="1" ht="18" customHeight="1">
      <c r="A38" s="904" t="s">
        <v>282</v>
      </c>
      <c r="B38" s="905">
        <v>1912</v>
      </c>
      <c r="C38" s="906">
        <v>1760</v>
      </c>
      <c r="D38" s="906">
        <f t="shared" si="8"/>
        <v>3672</v>
      </c>
      <c r="E38" s="907">
        <f t="shared" si="1"/>
        <v>0.001984658889455797</v>
      </c>
      <c r="F38" s="905">
        <v>1655</v>
      </c>
      <c r="G38" s="906">
        <v>1433</v>
      </c>
      <c r="H38" s="906">
        <f t="shared" si="9"/>
        <v>3088</v>
      </c>
      <c r="I38" s="907">
        <f t="shared" si="10"/>
        <v>0.18911917098445596</v>
      </c>
      <c r="J38" s="905">
        <v>11647</v>
      </c>
      <c r="K38" s="906">
        <v>9824</v>
      </c>
      <c r="L38" s="906">
        <f t="shared" si="11"/>
        <v>21471</v>
      </c>
      <c r="M38" s="907">
        <f t="shared" si="5"/>
        <v>0.0019975193583823803</v>
      </c>
      <c r="N38" s="906">
        <v>11681</v>
      </c>
      <c r="O38" s="906">
        <v>9821</v>
      </c>
      <c r="P38" s="906">
        <f t="shared" si="12"/>
        <v>21502</v>
      </c>
      <c r="Q38" s="907">
        <f t="shared" si="13"/>
        <v>-0.0014417263510371203</v>
      </c>
    </row>
    <row r="39" spans="1:17" s="903" customFormat="1" ht="18" customHeight="1">
      <c r="A39" s="904" t="s">
        <v>283</v>
      </c>
      <c r="B39" s="905">
        <v>1145</v>
      </c>
      <c r="C39" s="906">
        <v>1107</v>
      </c>
      <c r="D39" s="906">
        <f t="shared" si="8"/>
        <v>2252</v>
      </c>
      <c r="E39" s="907">
        <f t="shared" si="1"/>
        <v>0.0012171709746880324</v>
      </c>
      <c r="F39" s="905">
        <v>1340</v>
      </c>
      <c r="G39" s="906">
        <v>1301</v>
      </c>
      <c r="H39" s="906">
        <f t="shared" si="9"/>
        <v>2641</v>
      </c>
      <c r="I39" s="907">
        <f t="shared" si="10"/>
        <v>-0.14729269216205987</v>
      </c>
      <c r="J39" s="905">
        <v>7923</v>
      </c>
      <c r="K39" s="906">
        <v>7641</v>
      </c>
      <c r="L39" s="906">
        <f t="shared" si="11"/>
        <v>15564</v>
      </c>
      <c r="M39" s="907">
        <f t="shared" si="5"/>
        <v>0.001447971277251333</v>
      </c>
      <c r="N39" s="906">
        <v>10157</v>
      </c>
      <c r="O39" s="906">
        <v>9210</v>
      </c>
      <c r="P39" s="906">
        <f t="shared" si="12"/>
        <v>19367</v>
      </c>
      <c r="Q39" s="907">
        <f t="shared" si="13"/>
        <v>-0.19636495068931692</v>
      </c>
    </row>
    <row r="40" spans="1:17" s="903" customFormat="1" ht="18" customHeight="1">
      <c r="A40" s="904" t="s">
        <v>284</v>
      </c>
      <c r="B40" s="905">
        <v>1113</v>
      </c>
      <c r="C40" s="906">
        <v>1060</v>
      </c>
      <c r="D40" s="906">
        <f t="shared" si="8"/>
        <v>2173</v>
      </c>
      <c r="E40" s="907">
        <f t="shared" si="1"/>
        <v>0.0011744727033734877</v>
      </c>
      <c r="F40" s="905">
        <v>1006</v>
      </c>
      <c r="G40" s="906">
        <v>766</v>
      </c>
      <c r="H40" s="906">
        <f t="shared" si="9"/>
        <v>1772</v>
      </c>
      <c r="I40" s="907">
        <f t="shared" si="10"/>
        <v>0.22629796839729122</v>
      </c>
      <c r="J40" s="905">
        <v>6804</v>
      </c>
      <c r="K40" s="906">
        <v>6622</v>
      </c>
      <c r="L40" s="906">
        <f t="shared" si="11"/>
        <v>13426</v>
      </c>
      <c r="M40" s="907">
        <f t="shared" si="5"/>
        <v>0.0012490659450254688</v>
      </c>
      <c r="N40" s="906">
        <v>7144</v>
      </c>
      <c r="O40" s="906">
        <v>5516</v>
      </c>
      <c r="P40" s="906">
        <f t="shared" si="12"/>
        <v>12660</v>
      </c>
      <c r="Q40" s="907">
        <f t="shared" si="13"/>
        <v>0.06050552922590846</v>
      </c>
    </row>
    <row r="41" spans="1:17" s="903" customFormat="1" ht="18" customHeight="1">
      <c r="A41" s="904" t="s">
        <v>285</v>
      </c>
      <c r="B41" s="905">
        <v>1130</v>
      </c>
      <c r="C41" s="906">
        <v>1036</v>
      </c>
      <c r="D41" s="906">
        <f t="shared" si="8"/>
        <v>2166</v>
      </c>
      <c r="E41" s="907">
        <f t="shared" si="1"/>
        <v>0.0011706893122443507</v>
      </c>
      <c r="F41" s="905">
        <v>867</v>
      </c>
      <c r="G41" s="906">
        <v>638</v>
      </c>
      <c r="H41" s="906">
        <f t="shared" si="9"/>
        <v>1505</v>
      </c>
      <c r="I41" s="907">
        <f t="shared" si="10"/>
        <v>0.43920265780730894</v>
      </c>
      <c r="J41" s="905">
        <v>6654</v>
      </c>
      <c r="K41" s="906">
        <v>5419</v>
      </c>
      <c r="L41" s="906">
        <f t="shared" si="11"/>
        <v>12073</v>
      </c>
      <c r="M41" s="907">
        <f t="shared" si="5"/>
        <v>0.0011231918035373518</v>
      </c>
      <c r="N41" s="906">
        <v>5704</v>
      </c>
      <c r="O41" s="906">
        <v>4063</v>
      </c>
      <c r="P41" s="906">
        <f t="shared" si="12"/>
        <v>9767</v>
      </c>
      <c r="Q41" s="907">
        <f t="shared" si="13"/>
        <v>0.23610115695710054</v>
      </c>
    </row>
    <row r="42" spans="1:17" s="903" customFormat="1" ht="18" customHeight="1">
      <c r="A42" s="904" t="s">
        <v>286</v>
      </c>
      <c r="B42" s="905">
        <v>1189</v>
      </c>
      <c r="C42" s="906">
        <v>853</v>
      </c>
      <c r="D42" s="906">
        <f t="shared" si="8"/>
        <v>2042</v>
      </c>
      <c r="E42" s="907">
        <f t="shared" si="1"/>
        <v>0.0011036692408139264</v>
      </c>
      <c r="F42" s="905">
        <v>953</v>
      </c>
      <c r="G42" s="906">
        <v>703</v>
      </c>
      <c r="H42" s="906">
        <f t="shared" si="9"/>
        <v>1656</v>
      </c>
      <c r="I42" s="907">
        <f t="shared" si="10"/>
        <v>0.23309178743961345</v>
      </c>
      <c r="J42" s="905">
        <v>7360</v>
      </c>
      <c r="K42" s="906">
        <v>5441</v>
      </c>
      <c r="L42" s="906">
        <f t="shared" si="11"/>
        <v>12801</v>
      </c>
      <c r="M42" s="907">
        <f t="shared" si="5"/>
        <v>0.0011909200925272626</v>
      </c>
      <c r="N42" s="906">
        <v>6778</v>
      </c>
      <c r="O42" s="906">
        <v>5475</v>
      </c>
      <c r="P42" s="906">
        <f t="shared" si="12"/>
        <v>12253</v>
      </c>
      <c r="Q42" s="907">
        <f t="shared" si="13"/>
        <v>0.04472374112462263</v>
      </c>
    </row>
    <row r="43" spans="1:17" s="903" customFormat="1" ht="18" customHeight="1">
      <c r="A43" s="904" t="s">
        <v>287</v>
      </c>
      <c r="B43" s="905">
        <v>962</v>
      </c>
      <c r="C43" s="906">
        <v>907</v>
      </c>
      <c r="D43" s="906">
        <f t="shared" si="8"/>
        <v>1869</v>
      </c>
      <c r="E43" s="907">
        <f t="shared" si="1"/>
        <v>0.0010101654314795437</v>
      </c>
      <c r="F43" s="905">
        <v>761</v>
      </c>
      <c r="G43" s="906">
        <v>829</v>
      </c>
      <c r="H43" s="906">
        <f t="shared" si="9"/>
        <v>1590</v>
      </c>
      <c r="I43" s="907">
        <f t="shared" si="10"/>
        <v>0.17547169811320762</v>
      </c>
      <c r="J43" s="905">
        <v>6085</v>
      </c>
      <c r="K43" s="906">
        <v>5289</v>
      </c>
      <c r="L43" s="906">
        <f t="shared" si="11"/>
        <v>11374</v>
      </c>
      <c r="M43" s="907">
        <f t="shared" si="5"/>
        <v>0.0010581614821033578</v>
      </c>
      <c r="N43" s="906">
        <v>5913</v>
      </c>
      <c r="O43" s="906">
        <v>5056</v>
      </c>
      <c r="P43" s="906">
        <f t="shared" si="12"/>
        <v>10969</v>
      </c>
      <c r="Q43" s="907">
        <f t="shared" si="13"/>
        <v>0.03692223539064643</v>
      </c>
    </row>
    <row r="44" spans="1:17" s="903" customFormat="1" ht="18" customHeight="1">
      <c r="A44" s="904" t="s">
        <v>288</v>
      </c>
      <c r="B44" s="905">
        <v>808</v>
      </c>
      <c r="C44" s="906">
        <v>696</v>
      </c>
      <c r="D44" s="906">
        <f t="shared" si="8"/>
        <v>1504</v>
      </c>
      <c r="E44" s="907">
        <f t="shared" si="1"/>
        <v>0.0008128886083174071</v>
      </c>
      <c r="F44" s="905">
        <v>645</v>
      </c>
      <c r="G44" s="906">
        <v>688</v>
      </c>
      <c r="H44" s="906">
        <f t="shared" si="9"/>
        <v>1333</v>
      </c>
      <c r="I44" s="907">
        <f t="shared" si="10"/>
        <v>0.1282820705176293</v>
      </c>
      <c r="J44" s="905">
        <v>5625</v>
      </c>
      <c r="K44" s="906">
        <v>4176</v>
      </c>
      <c r="L44" s="906">
        <f t="shared" si="11"/>
        <v>9801</v>
      </c>
      <c r="M44" s="907">
        <f t="shared" si="5"/>
        <v>0.0009118200005358722</v>
      </c>
      <c r="N44" s="906">
        <v>4858</v>
      </c>
      <c r="O44" s="906">
        <v>4385</v>
      </c>
      <c r="P44" s="906">
        <f t="shared" si="12"/>
        <v>9243</v>
      </c>
      <c r="Q44" s="907">
        <f t="shared" si="13"/>
        <v>0.060370009737098274</v>
      </c>
    </row>
    <row r="45" spans="1:17" s="903" customFormat="1" ht="18" customHeight="1">
      <c r="A45" s="904" t="s">
        <v>289</v>
      </c>
      <c r="B45" s="905">
        <v>762</v>
      </c>
      <c r="C45" s="906">
        <v>615</v>
      </c>
      <c r="D45" s="906">
        <f t="shared" si="8"/>
        <v>1377</v>
      </c>
      <c r="E45" s="907">
        <f t="shared" si="1"/>
        <v>0.0007442470835459238</v>
      </c>
      <c r="F45" s="905">
        <v>1098</v>
      </c>
      <c r="G45" s="906">
        <v>906</v>
      </c>
      <c r="H45" s="906">
        <f t="shared" si="9"/>
        <v>2004</v>
      </c>
      <c r="I45" s="907">
        <f t="shared" si="10"/>
        <v>-0.312874251497006</v>
      </c>
      <c r="J45" s="905">
        <v>4544</v>
      </c>
      <c r="K45" s="906">
        <v>3824</v>
      </c>
      <c r="L45" s="906">
        <f t="shared" si="11"/>
        <v>8368</v>
      </c>
      <c r="M45" s="907">
        <f t="shared" si="5"/>
        <v>0.0007785031899279847</v>
      </c>
      <c r="N45" s="906">
        <v>4643</v>
      </c>
      <c r="O45" s="906">
        <v>3874</v>
      </c>
      <c r="P45" s="906">
        <f t="shared" si="12"/>
        <v>8517</v>
      </c>
      <c r="Q45" s="907">
        <f t="shared" si="13"/>
        <v>-0.017494422918868158</v>
      </c>
    </row>
    <row r="46" spans="1:17" s="903" customFormat="1" ht="18" customHeight="1" thickBot="1">
      <c r="A46" s="908" t="s">
        <v>222</v>
      </c>
      <c r="B46" s="909">
        <v>5596</v>
      </c>
      <c r="C46" s="910">
        <v>4235</v>
      </c>
      <c r="D46" s="910"/>
      <c r="E46" s="911"/>
      <c r="F46" s="909">
        <v>5945</v>
      </c>
      <c r="G46" s="910">
        <v>4199</v>
      </c>
      <c r="H46" s="910"/>
      <c r="I46" s="911"/>
      <c r="J46" s="909">
        <v>33917</v>
      </c>
      <c r="K46" s="910">
        <v>26242</v>
      </c>
      <c r="L46" s="910"/>
      <c r="M46" s="911"/>
      <c r="N46" s="909">
        <v>34910</v>
      </c>
      <c r="O46" s="910">
        <v>28202</v>
      </c>
      <c r="P46" s="910"/>
      <c r="Q46" s="911"/>
    </row>
    <row r="47" ht="14.25">
      <c r="A47" s="227" t="s">
        <v>290</v>
      </c>
    </row>
    <row r="48" spans="1:5" ht="13.5">
      <c r="A48" s="912" t="s">
        <v>291</v>
      </c>
      <c r="B48" s="913"/>
      <c r="C48" s="913"/>
      <c r="D48" s="913"/>
      <c r="E48" s="913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47:Q65536 I47:I65536 Q3:Q6 I3:I6">
    <cfRule type="cellIs" priority="1" dxfId="0" operator="lessThan" stopIfTrue="1">
      <formula>0</formula>
    </cfRule>
  </conditionalFormatting>
  <conditionalFormatting sqref="I7:I46 Q7:Q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41"/>
  <sheetViews>
    <sheetView showGridLines="0" zoomScale="88" zoomScaleNormal="88" zoomScalePageLayoutView="0" workbookViewId="0" topLeftCell="A1">
      <selection activeCell="P1" sqref="P1:Q1"/>
    </sheetView>
  </sheetViews>
  <sheetFormatPr defaultColWidth="9.140625" defaultRowHeight="12.75"/>
  <cols>
    <col min="1" max="1" width="30.28125" style="914" customWidth="1"/>
    <col min="2" max="2" width="7.00390625" style="914" customWidth="1"/>
    <col min="3" max="3" width="9.28125" style="914" customWidth="1"/>
    <col min="4" max="4" width="8.57421875" style="914" customWidth="1"/>
    <col min="5" max="5" width="10.57421875" style="914" customWidth="1"/>
    <col min="6" max="6" width="8.00390625" style="914" customWidth="1"/>
    <col min="7" max="7" width="8.8515625" style="914" customWidth="1"/>
    <col min="8" max="8" width="8.57421875" style="914" customWidth="1"/>
    <col min="9" max="9" width="9.8515625" style="914" customWidth="1"/>
    <col min="10" max="10" width="8.28125" style="914" customWidth="1"/>
    <col min="11" max="11" width="9.00390625" style="914" customWidth="1"/>
    <col min="12" max="12" width="9.421875" style="914" customWidth="1"/>
    <col min="13" max="13" width="10.00390625" style="914" customWidth="1"/>
    <col min="14" max="14" width="8.7109375" style="914" customWidth="1"/>
    <col min="15" max="15" width="9.140625" style="914" customWidth="1"/>
    <col min="16" max="16" width="9.28125" style="914" customWidth="1"/>
    <col min="17" max="17" width="9.7109375" style="914" customWidth="1"/>
    <col min="18" max="16384" width="9.140625" style="914" customWidth="1"/>
  </cols>
  <sheetData>
    <row r="1" spans="16:17" ht="18.75" thickBot="1">
      <c r="P1" s="915" t="s">
        <v>0</v>
      </c>
      <c r="Q1" s="916"/>
    </row>
    <row r="2" ht="3.75" customHeight="1" thickBot="1"/>
    <row r="3" spans="1:17" ht="24" customHeight="1" thickBot="1">
      <c r="A3" s="917" t="s">
        <v>292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9"/>
    </row>
    <row r="4" spans="1:17" ht="15.75" customHeight="1" thickBot="1">
      <c r="A4" s="920" t="s">
        <v>251</v>
      </c>
      <c r="B4" s="921" t="s">
        <v>39</v>
      </c>
      <c r="C4" s="922"/>
      <c r="D4" s="922"/>
      <c r="E4" s="922"/>
      <c r="F4" s="922"/>
      <c r="G4" s="922"/>
      <c r="H4" s="922"/>
      <c r="I4" s="923"/>
      <c r="J4" s="921" t="s">
        <v>40</v>
      </c>
      <c r="K4" s="922"/>
      <c r="L4" s="922"/>
      <c r="M4" s="922"/>
      <c r="N4" s="922"/>
      <c r="O4" s="922"/>
      <c r="P4" s="922"/>
      <c r="Q4" s="923"/>
    </row>
    <row r="5" spans="1:17" s="931" customFormat="1" ht="26.25" customHeight="1">
      <c r="A5" s="924"/>
      <c r="B5" s="925" t="s">
        <v>41</v>
      </c>
      <c r="C5" s="926"/>
      <c r="D5" s="926"/>
      <c r="E5" s="927" t="s">
        <v>42</v>
      </c>
      <c r="F5" s="925" t="s">
        <v>43</v>
      </c>
      <c r="G5" s="926"/>
      <c r="H5" s="926"/>
      <c r="I5" s="928" t="s">
        <v>44</v>
      </c>
      <c r="J5" s="929" t="s">
        <v>209</v>
      </c>
      <c r="K5" s="930"/>
      <c r="L5" s="930"/>
      <c r="M5" s="927" t="s">
        <v>42</v>
      </c>
      <c r="N5" s="929" t="s">
        <v>210</v>
      </c>
      <c r="O5" s="930"/>
      <c r="P5" s="930"/>
      <c r="Q5" s="927" t="s">
        <v>44</v>
      </c>
    </row>
    <row r="6" spans="1:17" s="937" customFormat="1" ht="14.25" thickBot="1">
      <c r="A6" s="932"/>
      <c r="B6" s="933" t="s">
        <v>14</v>
      </c>
      <c r="C6" s="934" t="s">
        <v>15</v>
      </c>
      <c r="D6" s="934" t="s">
        <v>13</v>
      </c>
      <c r="E6" s="935"/>
      <c r="F6" s="933" t="s">
        <v>14</v>
      </c>
      <c r="G6" s="934" t="s">
        <v>15</v>
      </c>
      <c r="H6" s="934" t="s">
        <v>13</v>
      </c>
      <c r="I6" s="936"/>
      <c r="J6" s="933" t="s">
        <v>14</v>
      </c>
      <c r="K6" s="934" t="s">
        <v>15</v>
      </c>
      <c r="L6" s="934" t="s">
        <v>13</v>
      </c>
      <c r="M6" s="935"/>
      <c r="N6" s="933" t="s">
        <v>14</v>
      </c>
      <c r="O6" s="934" t="s">
        <v>15</v>
      </c>
      <c r="P6" s="934" t="s">
        <v>13</v>
      </c>
      <c r="Q6" s="935"/>
    </row>
    <row r="7" spans="1:17" s="943" customFormat="1" ht="18" customHeight="1" thickBot="1">
      <c r="A7" s="938" t="s">
        <v>4</v>
      </c>
      <c r="B7" s="939">
        <f>SUM(B8:B39)</f>
        <v>8680.381999999998</v>
      </c>
      <c r="C7" s="940">
        <f>SUM(C8:C39)</f>
        <v>8680.382000000001</v>
      </c>
      <c r="D7" s="941">
        <f aca="true" t="shared" si="0" ref="D7:D39">C7+B7</f>
        <v>17360.764</v>
      </c>
      <c r="E7" s="942">
        <f aca="true" t="shared" si="1" ref="E7:E39">D7/$D$7</f>
        <v>1</v>
      </c>
      <c r="F7" s="939">
        <f>SUM(F8:F39)</f>
        <v>11227.408000000001</v>
      </c>
      <c r="G7" s="940">
        <f>SUM(G8:G39)</f>
        <v>11227.408000000001</v>
      </c>
      <c r="H7" s="941">
        <f aca="true" t="shared" si="2" ref="H7:H39">G7+F7</f>
        <v>22454.816000000003</v>
      </c>
      <c r="I7" s="942">
        <f aca="true" t="shared" si="3" ref="I7:I23">(D7/H7-1)</f>
        <v>-0.22685788206859514</v>
      </c>
      <c r="J7" s="939">
        <f>SUM(J8:J39)</f>
        <v>57378.44700000004</v>
      </c>
      <c r="K7" s="940">
        <f>SUM(K8:K39)</f>
        <v>57378.44699999999</v>
      </c>
      <c r="L7" s="941">
        <f aca="true" t="shared" si="4" ref="L7:L39">K7+J7</f>
        <v>114756.89400000003</v>
      </c>
      <c r="M7" s="942">
        <f aca="true" t="shared" si="5" ref="M7:M39">L7/$L$7</f>
        <v>1</v>
      </c>
      <c r="N7" s="939">
        <f>SUM(N8:N39)</f>
        <v>73832.53200000006</v>
      </c>
      <c r="O7" s="940">
        <f>SUM(O8:O39)</f>
        <v>73832.53199999995</v>
      </c>
      <c r="P7" s="941">
        <f aca="true" t="shared" si="6" ref="P7:P39">O7+N7</f>
        <v>147665.064</v>
      </c>
      <c r="Q7" s="942">
        <f aca="true" t="shared" si="7" ref="Q7:Q39">(L7/P7-1)</f>
        <v>-0.2228568431054212</v>
      </c>
    </row>
    <row r="8" spans="1:17" s="948" customFormat="1" ht="18" customHeight="1" thickTop="1">
      <c r="A8" s="944" t="s">
        <v>252</v>
      </c>
      <c r="B8" s="945">
        <v>3275.2180000000003</v>
      </c>
      <c r="C8" s="946">
        <v>3175.4239999999995</v>
      </c>
      <c r="D8" s="946">
        <f t="shared" si="0"/>
        <v>6450.642</v>
      </c>
      <c r="E8" s="947">
        <f t="shared" si="1"/>
        <v>0.37156440811015</v>
      </c>
      <c r="F8" s="945">
        <v>4664.132999999999</v>
      </c>
      <c r="G8" s="946">
        <v>4108.142</v>
      </c>
      <c r="H8" s="946">
        <f t="shared" si="2"/>
        <v>8772.274999999998</v>
      </c>
      <c r="I8" s="947">
        <f t="shared" si="3"/>
        <v>-0.26465574779632406</v>
      </c>
      <c r="J8" s="945">
        <v>20525.523000000023</v>
      </c>
      <c r="K8" s="946">
        <v>20917.48800000002</v>
      </c>
      <c r="L8" s="946">
        <f t="shared" si="4"/>
        <v>41443.01100000004</v>
      </c>
      <c r="M8" s="947">
        <f t="shared" si="5"/>
        <v>0.36113744068395603</v>
      </c>
      <c r="N8" s="945">
        <v>29466.72300000002</v>
      </c>
      <c r="O8" s="946">
        <v>28035.13199999999</v>
      </c>
      <c r="P8" s="946">
        <f t="shared" si="6"/>
        <v>57501.85500000001</v>
      </c>
      <c r="Q8" s="947">
        <f t="shared" si="7"/>
        <v>-0.2792752338163693</v>
      </c>
    </row>
    <row r="9" spans="1:17" s="948" customFormat="1" ht="18" customHeight="1">
      <c r="A9" s="944" t="s">
        <v>253</v>
      </c>
      <c r="B9" s="945">
        <v>699.6730000000001</v>
      </c>
      <c r="C9" s="946">
        <v>689.7080000000001</v>
      </c>
      <c r="D9" s="946">
        <f t="shared" si="0"/>
        <v>1389.3810000000003</v>
      </c>
      <c r="E9" s="947">
        <f t="shared" si="1"/>
        <v>0.0800299456867221</v>
      </c>
      <c r="F9" s="945">
        <v>1597.9569999999997</v>
      </c>
      <c r="G9" s="946">
        <v>1507.8369999999998</v>
      </c>
      <c r="H9" s="946">
        <f t="shared" si="2"/>
        <v>3105.7939999999994</v>
      </c>
      <c r="I9" s="947">
        <f t="shared" si="3"/>
        <v>-0.5526486946655185</v>
      </c>
      <c r="J9" s="945">
        <v>4920.829000000003</v>
      </c>
      <c r="K9" s="946">
        <v>4666.888999999998</v>
      </c>
      <c r="L9" s="946">
        <f t="shared" si="4"/>
        <v>9587.718</v>
      </c>
      <c r="M9" s="947">
        <f t="shared" si="5"/>
        <v>0.0835480786017091</v>
      </c>
      <c r="N9" s="945">
        <v>6574.863</v>
      </c>
      <c r="O9" s="946">
        <v>5565.214999999999</v>
      </c>
      <c r="P9" s="946">
        <f t="shared" si="6"/>
        <v>12140.078</v>
      </c>
      <c r="Q9" s="947">
        <f t="shared" si="7"/>
        <v>-0.21024247125924556</v>
      </c>
    </row>
    <row r="10" spans="1:17" s="948" customFormat="1" ht="18" customHeight="1">
      <c r="A10" s="944" t="s">
        <v>256</v>
      </c>
      <c r="B10" s="945">
        <v>676.904</v>
      </c>
      <c r="C10" s="946">
        <v>635.0740000000001</v>
      </c>
      <c r="D10" s="946">
        <f t="shared" si="0"/>
        <v>1311.978</v>
      </c>
      <c r="E10" s="947">
        <f t="shared" si="1"/>
        <v>0.07557144374521767</v>
      </c>
      <c r="F10" s="945">
        <v>574.825</v>
      </c>
      <c r="G10" s="946">
        <v>767.145</v>
      </c>
      <c r="H10" s="946">
        <f t="shared" si="2"/>
        <v>1341.97</v>
      </c>
      <c r="I10" s="947">
        <f t="shared" si="3"/>
        <v>-0.022349232844251388</v>
      </c>
      <c r="J10" s="945">
        <v>3201.975000000001</v>
      </c>
      <c r="K10" s="946">
        <v>2988.1</v>
      </c>
      <c r="L10" s="946">
        <f t="shared" si="4"/>
        <v>6190.075000000001</v>
      </c>
      <c r="M10" s="947">
        <f t="shared" si="5"/>
        <v>0.053940768037866196</v>
      </c>
      <c r="N10" s="945">
        <v>7177.65</v>
      </c>
      <c r="O10" s="946">
        <v>8345.513999999994</v>
      </c>
      <c r="P10" s="946">
        <f t="shared" si="6"/>
        <v>15523.163999999993</v>
      </c>
      <c r="Q10" s="947">
        <f t="shared" si="7"/>
        <v>-0.6012362557014792</v>
      </c>
    </row>
    <row r="11" spans="1:17" s="948" customFormat="1" ht="18" customHeight="1">
      <c r="A11" s="944" t="s">
        <v>254</v>
      </c>
      <c r="B11" s="945">
        <v>654.782</v>
      </c>
      <c r="C11" s="946">
        <v>630.535</v>
      </c>
      <c r="D11" s="946">
        <f t="shared" si="0"/>
        <v>1285.317</v>
      </c>
      <c r="E11" s="947">
        <f t="shared" si="1"/>
        <v>0.07403573944096009</v>
      </c>
      <c r="F11" s="945">
        <v>1197.66</v>
      </c>
      <c r="G11" s="946">
        <v>1357.1769999999997</v>
      </c>
      <c r="H11" s="946">
        <f t="shared" si="2"/>
        <v>2554.8369999999995</v>
      </c>
      <c r="I11" s="947">
        <f t="shared" si="3"/>
        <v>-0.49690841333517555</v>
      </c>
      <c r="J11" s="945">
        <v>5518.650999999998</v>
      </c>
      <c r="K11" s="946">
        <v>4805.821999999998</v>
      </c>
      <c r="L11" s="946">
        <f t="shared" si="4"/>
        <v>10324.472999999996</v>
      </c>
      <c r="M11" s="947">
        <f t="shared" si="5"/>
        <v>0.08996821576575603</v>
      </c>
      <c r="N11" s="945">
        <v>7498.416000000004</v>
      </c>
      <c r="O11" s="946">
        <v>7412.817999999999</v>
      </c>
      <c r="P11" s="946">
        <f t="shared" si="6"/>
        <v>14911.234000000004</v>
      </c>
      <c r="Q11" s="947">
        <f t="shared" si="7"/>
        <v>-0.3076043874034843</v>
      </c>
    </row>
    <row r="12" spans="1:17" s="948" customFormat="1" ht="18" customHeight="1">
      <c r="A12" s="944" t="s">
        <v>275</v>
      </c>
      <c r="B12" s="945">
        <v>461.386</v>
      </c>
      <c r="C12" s="946">
        <v>317.22900000000004</v>
      </c>
      <c r="D12" s="946">
        <f t="shared" si="0"/>
        <v>778.615</v>
      </c>
      <c r="E12" s="947">
        <f t="shared" si="1"/>
        <v>0.04484912069537954</v>
      </c>
      <c r="F12" s="945">
        <v>679.021</v>
      </c>
      <c r="G12" s="946">
        <v>508.3960000000001</v>
      </c>
      <c r="H12" s="946">
        <f t="shared" si="2"/>
        <v>1187.417</v>
      </c>
      <c r="I12" s="947">
        <f t="shared" si="3"/>
        <v>-0.34427837903617675</v>
      </c>
      <c r="J12" s="945">
        <v>4217.974999999999</v>
      </c>
      <c r="K12" s="946">
        <v>2326.346000000001</v>
      </c>
      <c r="L12" s="946">
        <f t="shared" si="4"/>
        <v>6544.321</v>
      </c>
      <c r="M12" s="947">
        <f t="shared" si="5"/>
        <v>0.05702769369132628</v>
      </c>
      <c r="N12" s="945">
        <v>3856.731</v>
      </c>
      <c r="O12" s="946">
        <v>2836.2189999999996</v>
      </c>
      <c r="P12" s="946">
        <f t="shared" si="6"/>
        <v>6692.95</v>
      </c>
      <c r="Q12" s="947">
        <f t="shared" si="7"/>
        <v>-0.022206799692213397</v>
      </c>
    </row>
    <row r="13" spans="1:17" s="948" customFormat="1" ht="18" customHeight="1">
      <c r="A13" s="944" t="s">
        <v>255</v>
      </c>
      <c r="B13" s="945">
        <v>462.821</v>
      </c>
      <c r="C13" s="946">
        <v>304.223</v>
      </c>
      <c r="D13" s="946">
        <f t="shared" si="0"/>
        <v>767.0440000000001</v>
      </c>
      <c r="E13" s="947">
        <f t="shared" si="1"/>
        <v>0.044182617769586645</v>
      </c>
      <c r="F13" s="945">
        <v>180.05800000000002</v>
      </c>
      <c r="G13" s="946">
        <v>223.689</v>
      </c>
      <c r="H13" s="946">
        <f t="shared" si="2"/>
        <v>403.747</v>
      </c>
      <c r="I13" s="947">
        <f t="shared" si="3"/>
        <v>0.8998134970662321</v>
      </c>
      <c r="J13" s="945">
        <v>2354.21</v>
      </c>
      <c r="K13" s="946">
        <v>1965.5879999999988</v>
      </c>
      <c r="L13" s="946">
        <f t="shared" si="4"/>
        <v>4319.797999999999</v>
      </c>
      <c r="M13" s="947">
        <f t="shared" si="5"/>
        <v>0.03764303694033404</v>
      </c>
      <c r="N13" s="945">
        <v>3046.9359999999992</v>
      </c>
      <c r="O13" s="946">
        <v>2418.978999999998</v>
      </c>
      <c r="P13" s="946">
        <f t="shared" si="6"/>
        <v>5465.914999999997</v>
      </c>
      <c r="Q13" s="947">
        <f t="shared" si="7"/>
        <v>-0.20968438038279025</v>
      </c>
    </row>
    <row r="14" spans="1:17" s="948" customFormat="1" ht="18" customHeight="1">
      <c r="A14" s="944" t="s">
        <v>258</v>
      </c>
      <c r="B14" s="945">
        <v>168.61</v>
      </c>
      <c r="C14" s="946">
        <v>342.253</v>
      </c>
      <c r="D14" s="946">
        <f t="shared" si="0"/>
        <v>510.863</v>
      </c>
      <c r="E14" s="947">
        <f t="shared" si="1"/>
        <v>0.02942629713761445</v>
      </c>
      <c r="F14" s="945">
        <v>105.744</v>
      </c>
      <c r="G14" s="946">
        <v>203.419</v>
      </c>
      <c r="H14" s="946">
        <f t="shared" si="2"/>
        <v>309.163</v>
      </c>
      <c r="I14" s="947">
        <f t="shared" si="3"/>
        <v>0.6524066592703526</v>
      </c>
      <c r="J14" s="945">
        <v>1086.0620000000004</v>
      </c>
      <c r="K14" s="946">
        <v>2185.4689999999982</v>
      </c>
      <c r="L14" s="946">
        <f t="shared" si="4"/>
        <v>3271.5309999999986</v>
      </c>
      <c r="M14" s="947">
        <f t="shared" si="5"/>
        <v>0.02850836133644396</v>
      </c>
      <c r="N14" s="945">
        <v>889.12</v>
      </c>
      <c r="O14" s="946">
        <v>1782.103</v>
      </c>
      <c r="P14" s="946">
        <f t="shared" si="6"/>
        <v>2671.223</v>
      </c>
      <c r="Q14" s="947">
        <f t="shared" si="7"/>
        <v>0.22473151810986902</v>
      </c>
    </row>
    <row r="15" spans="1:17" s="948" customFormat="1" ht="18" customHeight="1">
      <c r="A15" s="944" t="s">
        <v>293</v>
      </c>
      <c r="B15" s="945">
        <v>53.506999999999984</v>
      </c>
      <c r="C15" s="946">
        <v>336.554</v>
      </c>
      <c r="D15" s="946">
        <f t="shared" si="0"/>
        <v>390.061</v>
      </c>
      <c r="E15" s="947">
        <f t="shared" si="1"/>
        <v>0.022467962815461345</v>
      </c>
      <c r="F15" s="945">
        <v>32.456</v>
      </c>
      <c r="G15" s="946">
        <v>207.14300000000003</v>
      </c>
      <c r="H15" s="946">
        <f t="shared" si="2"/>
        <v>239.59900000000005</v>
      </c>
      <c r="I15" s="947">
        <f t="shared" si="3"/>
        <v>0.6279742402931561</v>
      </c>
      <c r="J15" s="945">
        <v>325.67800000000005</v>
      </c>
      <c r="K15" s="946">
        <v>2138.055</v>
      </c>
      <c r="L15" s="946">
        <f t="shared" si="4"/>
        <v>2463.7329999999997</v>
      </c>
      <c r="M15" s="947">
        <f t="shared" si="5"/>
        <v>0.021469150254275784</v>
      </c>
      <c r="N15" s="945">
        <v>222.082</v>
      </c>
      <c r="O15" s="946">
        <v>1378.649</v>
      </c>
      <c r="P15" s="946">
        <f t="shared" si="6"/>
        <v>1600.7309999999998</v>
      </c>
      <c r="Q15" s="947">
        <f t="shared" si="7"/>
        <v>0.539129935010942</v>
      </c>
    </row>
    <row r="16" spans="1:17" s="948" customFormat="1" ht="18" customHeight="1">
      <c r="A16" s="944" t="s">
        <v>270</v>
      </c>
      <c r="B16" s="945">
        <v>204.398</v>
      </c>
      <c r="C16" s="946">
        <v>184.95200000000006</v>
      </c>
      <c r="D16" s="946">
        <f t="shared" si="0"/>
        <v>389.35</v>
      </c>
      <c r="E16" s="947">
        <f t="shared" si="1"/>
        <v>0.02242700839663508</v>
      </c>
      <c r="F16" s="945">
        <v>381.006</v>
      </c>
      <c r="G16" s="946">
        <v>340.45399999999995</v>
      </c>
      <c r="H16" s="946">
        <f t="shared" si="2"/>
        <v>721.4599999999999</v>
      </c>
      <c r="I16" s="947">
        <f t="shared" si="3"/>
        <v>-0.4603304410500928</v>
      </c>
      <c r="J16" s="945">
        <v>1323.1859999999995</v>
      </c>
      <c r="K16" s="946">
        <v>1259.36</v>
      </c>
      <c r="L16" s="946">
        <f t="shared" si="4"/>
        <v>2582.5459999999994</v>
      </c>
      <c r="M16" s="947">
        <f t="shared" si="5"/>
        <v>0.022504495459767314</v>
      </c>
      <c r="N16" s="945">
        <v>1849.0620000000004</v>
      </c>
      <c r="O16" s="946">
        <v>1637.4609999999998</v>
      </c>
      <c r="P16" s="946">
        <f t="shared" si="6"/>
        <v>3486.523</v>
      </c>
      <c r="Q16" s="947">
        <f t="shared" si="7"/>
        <v>-0.2592775094270139</v>
      </c>
    </row>
    <row r="17" spans="1:17" s="948" customFormat="1" ht="18" customHeight="1">
      <c r="A17" s="944" t="s">
        <v>294</v>
      </c>
      <c r="B17" s="945">
        <v>274.66799999999995</v>
      </c>
      <c r="C17" s="946">
        <v>110.326</v>
      </c>
      <c r="D17" s="946">
        <f t="shared" si="0"/>
        <v>384.9939999999999</v>
      </c>
      <c r="E17" s="947">
        <f t="shared" si="1"/>
        <v>0.022176097780028572</v>
      </c>
      <c r="F17" s="945">
        <v>105.83</v>
      </c>
      <c r="G17" s="946">
        <v>71.54700000000001</v>
      </c>
      <c r="H17" s="946">
        <f t="shared" si="2"/>
        <v>177.377</v>
      </c>
      <c r="I17" s="947">
        <f t="shared" si="3"/>
        <v>1.170484335624122</v>
      </c>
      <c r="J17" s="945">
        <v>1842.366</v>
      </c>
      <c r="K17" s="946">
        <v>638.4419999999999</v>
      </c>
      <c r="L17" s="946">
        <f t="shared" si="4"/>
        <v>2480.808</v>
      </c>
      <c r="M17" s="947">
        <f t="shared" si="5"/>
        <v>0.02161794305795693</v>
      </c>
      <c r="N17" s="945">
        <v>664.2110000000001</v>
      </c>
      <c r="O17" s="946">
        <v>424.7220000000002</v>
      </c>
      <c r="P17" s="946">
        <f t="shared" si="6"/>
        <v>1088.9330000000004</v>
      </c>
      <c r="Q17" s="947">
        <f t="shared" si="7"/>
        <v>1.2782007708463228</v>
      </c>
    </row>
    <row r="18" spans="1:17" s="948" customFormat="1" ht="18" customHeight="1">
      <c r="A18" s="944" t="s">
        <v>276</v>
      </c>
      <c r="B18" s="945">
        <v>144.661</v>
      </c>
      <c r="C18" s="946">
        <v>206.21900000000002</v>
      </c>
      <c r="D18" s="946">
        <f t="shared" si="0"/>
        <v>350.88</v>
      </c>
      <c r="E18" s="947">
        <f t="shared" si="1"/>
        <v>0.020211092092490862</v>
      </c>
      <c r="F18" s="945">
        <v>158.53400000000002</v>
      </c>
      <c r="G18" s="946">
        <v>244.316</v>
      </c>
      <c r="H18" s="946">
        <f t="shared" si="2"/>
        <v>402.85</v>
      </c>
      <c r="I18" s="947">
        <f t="shared" si="3"/>
        <v>-0.12900583343676308</v>
      </c>
      <c r="J18" s="945">
        <v>867.0340000000001</v>
      </c>
      <c r="K18" s="946">
        <v>1261.2290000000003</v>
      </c>
      <c r="L18" s="946">
        <f t="shared" si="4"/>
        <v>2128.2630000000004</v>
      </c>
      <c r="M18" s="947">
        <f t="shared" si="5"/>
        <v>0.018545840043387718</v>
      </c>
      <c r="N18" s="945">
        <v>679.4630000000001</v>
      </c>
      <c r="O18" s="946">
        <v>1115.6490000000001</v>
      </c>
      <c r="P18" s="946">
        <f t="shared" si="6"/>
        <v>1795.112</v>
      </c>
      <c r="Q18" s="947">
        <f t="shared" si="7"/>
        <v>0.18558786304141495</v>
      </c>
    </row>
    <row r="19" spans="1:17" s="948" customFormat="1" ht="18" customHeight="1">
      <c r="A19" s="944" t="s">
        <v>257</v>
      </c>
      <c r="B19" s="945">
        <v>205.841</v>
      </c>
      <c r="C19" s="946">
        <v>134.92900000000003</v>
      </c>
      <c r="D19" s="946">
        <f t="shared" si="0"/>
        <v>340.77000000000004</v>
      </c>
      <c r="E19" s="947">
        <f t="shared" si="1"/>
        <v>0.019628744449265025</v>
      </c>
      <c r="F19" s="945">
        <v>184.28900000000002</v>
      </c>
      <c r="G19" s="946">
        <v>138.35900000000004</v>
      </c>
      <c r="H19" s="946">
        <f t="shared" si="2"/>
        <v>322.648</v>
      </c>
      <c r="I19" s="947">
        <f t="shared" si="3"/>
        <v>0.056166472440554394</v>
      </c>
      <c r="J19" s="945">
        <v>1357.9470000000001</v>
      </c>
      <c r="K19" s="946">
        <v>859.0759999999995</v>
      </c>
      <c r="L19" s="946">
        <f t="shared" si="4"/>
        <v>2217.0229999999997</v>
      </c>
      <c r="M19" s="947">
        <f t="shared" si="5"/>
        <v>0.019319301200327006</v>
      </c>
      <c r="N19" s="945">
        <v>1510.2459999999996</v>
      </c>
      <c r="O19" s="946">
        <v>1071.59</v>
      </c>
      <c r="P19" s="946">
        <f t="shared" si="6"/>
        <v>2581.8359999999993</v>
      </c>
      <c r="Q19" s="947">
        <f t="shared" si="7"/>
        <v>-0.1412998346912816</v>
      </c>
    </row>
    <row r="20" spans="1:17" s="948" customFormat="1" ht="18" customHeight="1">
      <c r="A20" s="944" t="s">
        <v>277</v>
      </c>
      <c r="B20" s="945">
        <v>161.101</v>
      </c>
      <c r="C20" s="946">
        <v>131.036</v>
      </c>
      <c r="D20" s="946">
        <f t="shared" si="0"/>
        <v>292.137</v>
      </c>
      <c r="E20" s="947">
        <f t="shared" si="1"/>
        <v>0.01682742764085728</v>
      </c>
      <c r="F20" s="945">
        <v>215.857</v>
      </c>
      <c r="G20" s="946">
        <v>139.854</v>
      </c>
      <c r="H20" s="946">
        <f t="shared" si="2"/>
        <v>355.711</v>
      </c>
      <c r="I20" s="947">
        <f t="shared" si="3"/>
        <v>-0.17872373921526186</v>
      </c>
      <c r="J20" s="945">
        <v>1146.9039999999995</v>
      </c>
      <c r="K20" s="946">
        <v>845.8819999999996</v>
      </c>
      <c r="L20" s="946">
        <f t="shared" si="4"/>
        <v>1992.7859999999991</v>
      </c>
      <c r="M20" s="947">
        <f t="shared" si="5"/>
        <v>0.017365283518391485</v>
      </c>
      <c r="N20" s="945">
        <v>1627.3239999999996</v>
      </c>
      <c r="O20" s="946">
        <v>963.6309999999995</v>
      </c>
      <c r="P20" s="946">
        <f t="shared" si="6"/>
        <v>2590.954999999999</v>
      </c>
      <c r="Q20" s="947">
        <f t="shared" si="7"/>
        <v>-0.2308681547923449</v>
      </c>
    </row>
    <row r="21" spans="1:17" s="948" customFormat="1" ht="18" customHeight="1">
      <c r="A21" s="944" t="s">
        <v>295</v>
      </c>
      <c r="B21" s="945">
        <v>165.3</v>
      </c>
      <c r="C21" s="946">
        <v>126</v>
      </c>
      <c r="D21" s="946">
        <f t="shared" si="0"/>
        <v>291.3</v>
      </c>
      <c r="E21" s="947">
        <f t="shared" si="1"/>
        <v>0.01677921547692256</v>
      </c>
      <c r="F21" s="945">
        <v>84.397</v>
      </c>
      <c r="G21" s="946">
        <v>68.45</v>
      </c>
      <c r="H21" s="946">
        <f t="shared" si="2"/>
        <v>152.847</v>
      </c>
      <c r="I21" s="947">
        <f t="shared" si="3"/>
        <v>0.9058273960234744</v>
      </c>
      <c r="J21" s="945">
        <v>1026.12</v>
      </c>
      <c r="K21" s="946">
        <v>799.2969999999998</v>
      </c>
      <c r="L21" s="946">
        <f t="shared" si="4"/>
        <v>1825.4169999999997</v>
      </c>
      <c r="M21" s="947">
        <f t="shared" si="5"/>
        <v>0.015906817763819917</v>
      </c>
      <c r="N21" s="945">
        <v>765.0660000000003</v>
      </c>
      <c r="O21" s="946">
        <v>497.47099999999995</v>
      </c>
      <c r="P21" s="946">
        <f t="shared" si="6"/>
        <v>1262.5370000000003</v>
      </c>
      <c r="Q21" s="947">
        <f t="shared" si="7"/>
        <v>0.44583247857290464</v>
      </c>
    </row>
    <row r="22" spans="1:17" s="948" customFormat="1" ht="18" customHeight="1">
      <c r="A22" s="944" t="s">
        <v>296</v>
      </c>
      <c r="B22" s="945">
        <v>93.784</v>
      </c>
      <c r="C22" s="946">
        <v>151.275</v>
      </c>
      <c r="D22" s="946">
        <f t="shared" si="0"/>
        <v>245.05900000000003</v>
      </c>
      <c r="E22" s="947">
        <f t="shared" si="1"/>
        <v>0.014115680623272111</v>
      </c>
      <c r="F22" s="945">
        <v>23.122999999999998</v>
      </c>
      <c r="G22" s="946">
        <v>35.458</v>
      </c>
      <c r="H22" s="946">
        <f t="shared" si="2"/>
        <v>58.580999999999996</v>
      </c>
      <c r="I22" s="947">
        <f t="shared" si="3"/>
        <v>3.183250541984603</v>
      </c>
      <c r="J22" s="945">
        <v>647.8070000000002</v>
      </c>
      <c r="K22" s="946">
        <v>1268.539</v>
      </c>
      <c r="L22" s="946">
        <f t="shared" si="4"/>
        <v>1916.3460000000002</v>
      </c>
      <c r="M22" s="947">
        <f t="shared" si="5"/>
        <v>0.016699179746011598</v>
      </c>
      <c r="N22" s="945">
        <v>397.972</v>
      </c>
      <c r="O22" s="946">
        <v>743.8220000000001</v>
      </c>
      <c r="P22" s="946">
        <f t="shared" si="6"/>
        <v>1141.794</v>
      </c>
      <c r="Q22" s="947">
        <f t="shared" si="7"/>
        <v>0.6783640481557971</v>
      </c>
    </row>
    <row r="23" spans="1:17" s="948" customFormat="1" ht="18" customHeight="1">
      <c r="A23" s="944" t="s">
        <v>297</v>
      </c>
      <c r="B23" s="945">
        <v>98.5</v>
      </c>
      <c r="C23" s="946">
        <v>104.1</v>
      </c>
      <c r="D23" s="946">
        <f t="shared" si="0"/>
        <v>202.6</v>
      </c>
      <c r="E23" s="947">
        <f t="shared" si="1"/>
        <v>0.011669993325178547</v>
      </c>
      <c r="F23" s="945">
        <v>106.75</v>
      </c>
      <c r="G23" s="946">
        <v>185.507</v>
      </c>
      <c r="H23" s="946">
        <f t="shared" si="2"/>
        <v>292.257</v>
      </c>
      <c r="I23" s="947">
        <f t="shared" si="3"/>
        <v>-0.3067745169491236</v>
      </c>
      <c r="J23" s="945">
        <v>578.3</v>
      </c>
      <c r="K23" s="946">
        <v>723.1</v>
      </c>
      <c r="L23" s="946">
        <f t="shared" si="4"/>
        <v>1301.4</v>
      </c>
      <c r="M23" s="947">
        <f t="shared" si="5"/>
        <v>0.011340495151428548</v>
      </c>
      <c r="N23" s="945">
        <v>597.148</v>
      </c>
      <c r="O23" s="946">
        <v>990.395</v>
      </c>
      <c r="P23" s="946">
        <f t="shared" si="6"/>
        <v>1587.5430000000001</v>
      </c>
      <c r="Q23" s="947">
        <f t="shared" si="7"/>
        <v>-0.1802426768912716</v>
      </c>
    </row>
    <row r="24" spans="1:17" s="948" customFormat="1" ht="18" customHeight="1">
      <c r="A24" s="944" t="s">
        <v>288</v>
      </c>
      <c r="B24" s="945">
        <v>86.78699999999999</v>
      </c>
      <c r="C24" s="946">
        <v>115.73800000000001</v>
      </c>
      <c r="D24" s="946">
        <f t="shared" si="0"/>
        <v>202.525</v>
      </c>
      <c r="E24" s="947">
        <f t="shared" si="1"/>
        <v>0.011665673238804469</v>
      </c>
      <c r="F24" s="945">
        <v>1.981</v>
      </c>
      <c r="G24" s="946">
        <v>1.907</v>
      </c>
      <c r="H24" s="946">
        <f t="shared" si="2"/>
        <v>3.888</v>
      </c>
      <c r="I24" s="949" t="s">
        <v>151</v>
      </c>
      <c r="J24" s="945">
        <v>141.946</v>
      </c>
      <c r="K24" s="946">
        <v>274.62200000000007</v>
      </c>
      <c r="L24" s="946">
        <f t="shared" si="4"/>
        <v>416.5680000000001</v>
      </c>
      <c r="M24" s="947">
        <f t="shared" si="5"/>
        <v>0.0036300041372677792</v>
      </c>
      <c r="N24" s="945">
        <v>8.554</v>
      </c>
      <c r="O24" s="946">
        <v>46.15700000000001</v>
      </c>
      <c r="P24" s="946">
        <f t="shared" si="6"/>
        <v>54.71100000000001</v>
      </c>
      <c r="Q24" s="947">
        <f t="shared" si="7"/>
        <v>6.613971596205516</v>
      </c>
    </row>
    <row r="25" spans="1:17" s="948" customFormat="1" ht="18" customHeight="1">
      <c r="A25" s="944" t="s">
        <v>263</v>
      </c>
      <c r="B25" s="945">
        <v>76.675</v>
      </c>
      <c r="C25" s="946">
        <v>71.851</v>
      </c>
      <c r="D25" s="946">
        <f t="shared" si="0"/>
        <v>148.526</v>
      </c>
      <c r="E25" s="947">
        <f t="shared" si="1"/>
        <v>0.008555268650619294</v>
      </c>
      <c r="F25" s="945">
        <v>61.428</v>
      </c>
      <c r="G25" s="946">
        <v>61.485</v>
      </c>
      <c r="H25" s="946">
        <f t="shared" si="2"/>
        <v>122.913</v>
      </c>
      <c r="I25" s="947">
        <f aca="true" t="shared" si="8" ref="I25:I39">(D25/H25-1)</f>
        <v>0.20838316532832168</v>
      </c>
      <c r="J25" s="945">
        <v>444.97</v>
      </c>
      <c r="K25" s="946">
        <v>409.9480000000001</v>
      </c>
      <c r="L25" s="946">
        <f t="shared" si="4"/>
        <v>854.9180000000001</v>
      </c>
      <c r="M25" s="947">
        <f t="shared" si="5"/>
        <v>0.007449818221814193</v>
      </c>
      <c r="N25" s="945">
        <v>524.3370000000001</v>
      </c>
      <c r="O25" s="946">
        <v>615.98</v>
      </c>
      <c r="P25" s="946">
        <f t="shared" si="6"/>
        <v>1140.317</v>
      </c>
      <c r="Q25" s="947">
        <f t="shared" si="7"/>
        <v>-0.25028040448401623</v>
      </c>
    </row>
    <row r="26" spans="1:17" s="948" customFormat="1" ht="18" customHeight="1">
      <c r="A26" s="944" t="s">
        <v>286</v>
      </c>
      <c r="B26" s="945">
        <v>58.79199999999999</v>
      </c>
      <c r="C26" s="946">
        <v>76.71</v>
      </c>
      <c r="D26" s="946">
        <f t="shared" si="0"/>
        <v>135.50199999999998</v>
      </c>
      <c r="E26" s="947">
        <f t="shared" si="1"/>
        <v>0.007805071251472573</v>
      </c>
      <c r="F26" s="945">
        <v>57.85</v>
      </c>
      <c r="G26" s="946">
        <v>73.52199999999999</v>
      </c>
      <c r="H26" s="946">
        <f t="shared" si="2"/>
        <v>131.37199999999999</v>
      </c>
      <c r="I26" s="947">
        <f t="shared" si="8"/>
        <v>0.03143744481320221</v>
      </c>
      <c r="J26" s="945">
        <v>309.02799999999996</v>
      </c>
      <c r="K26" s="946">
        <v>420.884</v>
      </c>
      <c r="L26" s="946">
        <f t="shared" si="4"/>
        <v>729.912</v>
      </c>
      <c r="M26" s="947">
        <f t="shared" si="5"/>
        <v>0.006360506759620035</v>
      </c>
      <c r="N26" s="945">
        <v>375.37600000000003</v>
      </c>
      <c r="O26" s="946">
        <v>537.555</v>
      </c>
      <c r="P26" s="946">
        <f t="shared" si="6"/>
        <v>912.931</v>
      </c>
      <c r="Q26" s="947">
        <f t="shared" si="7"/>
        <v>-0.2004740774494458</v>
      </c>
    </row>
    <row r="27" spans="1:17" s="948" customFormat="1" ht="18" customHeight="1">
      <c r="A27" s="944" t="s">
        <v>261</v>
      </c>
      <c r="B27" s="945">
        <v>85.31899999999999</v>
      </c>
      <c r="C27" s="946">
        <v>37.503</v>
      </c>
      <c r="D27" s="946">
        <f t="shared" si="0"/>
        <v>122.82199999999999</v>
      </c>
      <c r="E27" s="947">
        <f t="shared" si="1"/>
        <v>0.007074688648494963</v>
      </c>
      <c r="F27" s="945">
        <v>89.797</v>
      </c>
      <c r="G27" s="946">
        <v>46.393</v>
      </c>
      <c r="H27" s="946">
        <f t="shared" si="2"/>
        <v>136.19</v>
      </c>
      <c r="I27" s="947">
        <f t="shared" si="8"/>
        <v>-0.09815698656289018</v>
      </c>
      <c r="J27" s="945">
        <v>580.5169999999998</v>
      </c>
      <c r="K27" s="946">
        <v>257.495</v>
      </c>
      <c r="L27" s="946">
        <f t="shared" si="4"/>
        <v>838.0119999999998</v>
      </c>
      <c r="M27" s="947">
        <f t="shared" si="5"/>
        <v>0.007302498096541369</v>
      </c>
      <c r="N27" s="945">
        <v>657.77</v>
      </c>
      <c r="O27" s="946">
        <v>340.47699999999986</v>
      </c>
      <c r="P27" s="946">
        <f t="shared" si="6"/>
        <v>998.2469999999998</v>
      </c>
      <c r="Q27" s="947">
        <f t="shared" si="7"/>
        <v>-0.16051638522329648</v>
      </c>
    </row>
    <row r="28" spans="1:17" s="948" customFormat="1" ht="18" customHeight="1">
      <c r="A28" s="944" t="s">
        <v>267</v>
      </c>
      <c r="B28" s="945">
        <v>30.201999999999998</v>
      </c>
      <c r="C28" s="946">
        <v>91.03899999999997</v>
      </c>
      <c r="D28" s="946">
        <f t="shared" si="0"/>
        <v>121.24099999999997</v>
      </c>
      <c r="E28" s="947">
        <f t="shared" si="1"/>
        <v>0.006983621227729378</v>
      </c>
      <c r="F28" s="945">
        <v>54.61</v>
      </c>
      <c r="G28" s="946">
        <v>96.38899999999997</v>
      </c>
      <c r="H28" s="946">
        <f t="shared" si="2"/>
        <v>150.99899999999997</v>
      </c>
      <c r="I28" s="947">
        <f t="shared" si="8"/>
        <v>-0.197074152808959</v>
      </c>
      <c r="J28" s="945">
        <v>290.71600000000007</v>
      </c>
      <c r="K28" s="946">
        <v>645.4620000000002</v>
      </c>
      <c r="L28" s="946">
        <f t="shared" si="4"/>
        <v>936.1780000000003</v>
      </c>
      <c r="M28" s="947">
        <f t="shared" si="5"/>
        <v>0.008157923828088273</v>
      </c>
      <c r="N28" s="945">
        <v>268.8360000000002</v>
      </c>
      <c r="O28" s="946">
        <v>565.5819999999998</v>
      </c>
      <c r="P28" s="946">
        <f t="shared" si="6"/>
        <v>834.4179999999999</v>
      </c>
      <c r="Q28" s="947">
        <f t="shared" si="7"/>
        <v>0.1219532656294573</v>
      </c>
    </row>
    <row r="29" spans="1:17" s="948" customFormat="1" ht="18" customHeight="1">
      <c r="A29" s="944" t="s">
        <v>262</v>
      </c>
      <c r="B29" s="945">
        <v>48.061</v>
      </c>
      <c r="C29" s="946">
        <v>65.751</v>
      </c>
      <c r="D29" s="946">
        <f t="shared" si="0"/>
        <v>113.81200000000001</v>
      </c>
      <c r="E29" s="947">
        <f t="shared" si="1"/>
        <v>0.006555702272088948</v>
      </c>
      <c r="F29" s="945">
        <v>30.866000000000003</v>
      </c>
      <c r="G29" s="946">
        <v>67.975</v>
      </c>
      <c r="H29" s="946">
        <f t="shared" si="2"/>
        <v>98.841</v>
      </c>
      <c r="I29" s="947">
        <f t="shared" si="8"/>
        <v>0.15146548497081191</v>
      </c>
      <c r="J29" s="945">
        <v>315.365</v>
      </c>
      <c r="K29" s="946">
        <v>523.3380000000002</v>
      </c>
      <c r="L29" s="946">
        <f t="shared" si="4"/>
        <v>838.7030000000002</v>
      </c>
      <c r="M29" s="947">
        <f t="shared" si="5"/>
        <v>0.007308519521275994</v>
      </c>
      <c r="N29" s="945">
        <v>269.24699999999996</v>
      </c>
      <c r="O29" s="946">
        <v>492.4209999999998</v>
      </c>
      <c r="P29" s="946">
        <f t="shared" si="6"/>
        <v>761.6679999999998</v>
      </c>
      <c r="Q29" s="947">
        <f t="shared" si="7"/>
        <v>0.10113986671358188</v>
      </c>
    </row>
    <row r="30" spans="1:17" s="948" customFormat="1" ht="18" customHeight="1">
      <c r="A30" s="944" t="s">
        <v>268</v>
      </c>
      <c r="B30" s="945">
        <v>50.662000000000006</v>
      </c>
      <c r="C30" s="946">
        <v>55.102000000000004</v>
      </c>
      <c r="D30" s="946">
        <f t="shared" si="0"/>
        <v>105.76400000000001</v>
      </c>
      <c r="E30" s="947">
        <f t="shared" si="1"/>
        <v>0.006092128203574452</v>
      </c>
      <c r="F30" s="945">
        <v>9.544</v>
      </c>
      <c r="G30" s="946">
        <v>10.089</v>
      </c>
      <c r="H30" s="946">
        <f t="shared" si="2"/>
        <v>19.633000000000003</v>
      </c>
      <c r="I30" s="947">
        <f t="shared" si="8"/>
        <v>4.387052411755717</v>
      </c>
      <c r="J30" s="945">
        <v>155.077</v>
      </c>
      <c r="K30" s="946">
        <v>175.649</v>
      </c>
      <c r="L30" s="946">
        <f t="shared" si="4"/>
        <v>330.726</v>
      </c>
      <c r="M30" s="947">
        <f t="shared" si="5"/>
        <v>0.0028819706465739647</v>
      </c>
      <c r="N30" s="945">
        <v>98.248</v>
      </c>
      <c r="O30" s="946">
        <v>125.962</v>
      </c>
      <c r="P30" s="946">
        <f t="shared" si="6"/>
        <v>224.21</v>
      </c>
      <c r="Q30" s="947">
        <f t="shared" si="7"/>
        <v>0.47507247669595465</v>
      </c>
    </row>
    <row r="31" spans="1:17" s="948" customFormat="1" ht="18" customHeight="1">
      <c r="A31" s="944" t="s">
        <v>260</v>
      </c>
      <c r="B31" s="945">
        <v>40.659000000000006</v>
      </c>
      <c r="C31" s="946">
        <v>50.43</v>
      </c>
      <c r="D31" s="946">
        <f t="shared" si="0"/>
        <v>91.089</v>
      </c>
      <c r="E31" s="947">
        <f t="shared" si="1"/>
        <v>0.005246831303046341</v>
      </c>
      <c r="F31" s="945">
        <v>38.513</v>
      </c>
      <c r="G31" s="946">
        <v>48.096999999999994</v>
      </c>
      <c r="H31" s="946">
        <f t="shared" si="2"/>
        <v>86.60999999999999</v>
      </c>
      <c r="I31" s="947">
        <f t="shared" si="8"/>
        <v>0.051714582611707804</v>
      </c>
      <c r="J31" s="945">
        <v>256.039</v>
      </c>
      <c r="K31" s="946">
        <v>380.303</v>
      </c>
      <c r="L31" s="946">
        <f t="shared" si="4"/>
        <v>636.342</v>
      </c>
      <c r="M31" s="947">
        <f t="shared" si="5"/>
        <v>0.00554513090952078</v>
      </c>
      <c r="N31" s="945">
        <v>281.04100000000005</v>
      </c>
      <c r="O31" s="946">
        <v>353.26599999999996</v>
      </c>
      <c r="P31" s="946">
        <f t="shared" si="6"/>
        <v>634.307</v>
      </c>
      <c r="Q31" s="947">
        <f t="shared" si="7"/>
        <v>0.0032082256699041967</v>
      </c>
    </row>
    <row r="32" spans="1:17" s="948" customFormat="1" ht="18" customHeight="1">
      <c r="A32" s="944" t="s">
        <v>259</v>
      </c>
      <c r="B32" s="945">
        <v>44.613</v>
      </c>
      <c r="C32" s="946">
        <v>32.153999999999996</v>
      </c>
      <c r="D32" s="946">
        <f t="shared" si="0"/>
        <v>76.767</v>
      </c>
      <c r="E32" s="947">
        <f t="shared" si="1"/>
        <v>0.004421867609052228</v>
      </c>
      <c r="F32" s="945">
        <v>67.981</v>
      </c>
      <c r="G32" s="946">
        <v>61.10799999999999</v>
      </c>
      <c r="H32" s="946">
        <f t="shared" si="2"/>
        <v>129.089</v>
      </c>
      <c r="I32" s="947">
        <f t="shared" si="8"/>
        <v>-0.4053172617341524</v>
      </c>
      <c r="J32" s="945">
        <v>462.59099999999995</v>
      </c>
      <c r="K32" s="946">
        <v>408.865</v>
      </c>
      <c r="L32" s="946">
        <f t="shared" si="4"/>
        <v>871.4559999999999</v>
      </c>
      <c r="M32" s="947">
        <f t="shared" si="5"/>
        <v>0.007593931568067707</v>
      </c>
      <c r="N32" s="945">
        <v>769.455</v>
      </c>
      <c r="O32" s="946">
        <v>623.315</v>
      </c>
      <c r="P32" s="946">
        <f t="shared" si="6"/>
        <v>1392.77</v>
      </c>
      <c r="Q32" s="947">
        <f t="shared" si="7"/>
        <v>-0.3743001357007978</v>
      </c>
    </row>
    <row r="33" spans="1:17" s="948" customFormat="1" ht="18" customHeight="1">
      <c r="A33" s="944" t="s">
        <v>285</v>
      </c>
      <c r="B33" s="945">
        <v>29.001</v>
      </c>
      <c r="C33" s="946">
        <v>43.717000000000006</v>
      </c>
      <c r="D33" s="946">
        <f t="shared" si="0"/>
        <v>72.718</v>
      </c>
      <c r="E33" s="947">
        <f t="shared" si="1"/>
        <v>0.004188640546003621</v>
      </c>
      <c r="F33" s="945">
        <v>28.971</v>
      </c>
      <c r="G33" s="946">
        <v>38.862</v>
      </c>
      <c r="H33" s="946">
        <f t="shared" si="2"/>
        <v>67.833</v>
      </c>
      <c r="I33" s="947">
        <f t="shared" si="8"/>
        <v>0.07201509589727717</v>
      </c>
      <c r="J33" s="945">
        <v>224.63400000000001</v>
      </c>
      <c r="K33" s="946">
        <v>253.72</v>
      </c>
      <c r="L33" s="946">
        <f t="shared" si="4"/>
        <v>478.35400000000004</v>
      </c>
      <c r="M33" s="947">
        <f t="shared" si="5"/>
        <v>0.004168411877721263</v>
      </c>
      <c r="N33" s="945">
        <v>164.45900000000003</v>
      </c>
      <c r="O33" s="946">
        <v>131.965</v>
      </c>
      <c r="P33" s="946">
        <f t="shared" si="6"/>
        <v>296.42400000000004</v>
      </c>
      <c r="Q33" s="947">
        <f t="shared" si="7"/>
        <v>0.6137492240844196</v>
      </c>
    </row>
    <row r="34" spans="1:17" s="948" customFormat="1" ht="18" customHeight="1">
      <c r="A34" s="944" t="s">
        <v>298</v>
      </c>
      <c r="B34" s="945">
        <v>26.08</v>
      </c>
      <c r="C34" s="946">
        <v>44.1</v>
      </c>
      <c r="D34" s="946">
        <f t="shared" si="0"/>
        <v>70.18</v>
      </c>
      <c r="E34" s="947">
        <f t="shared" si="1"/>
        <v>0.004042448823104791</v>
      </c>
      <c r="F34" s="945">
        <v>31.3</v>
      </c>
      <c r="G34" s="946">
        <v>33.8</v>
      </c>
      <c r="H34" s="946">
        <f t="shared" si="2"/>
        <v>65.1</v>
      </c>
      <c r="I34" s="947">
        <f t="shared" si="8"/>
        <v>0.07803379416282663</v>
      </c>
      <c r="J34" s="945">
        <v>125.18</v>
      </c>
      <c r="K34" s="946">
        <v>176.1</v>
      </c>
      <c r="L34" s="946">
        <f t="shared" si="4"/>
        <v>301.28</v>
      </c>
      <c r="M34" s="947">
        <f t="shared" si="5"/>
        <v>0.002625376040588898</v>
      </c>
      <c r="N34" s="945">
        <v>126.68099999999998</v>
      </c>
      <c r="O34" s="946">
        <v>163.275</v>
      </c>
      <c r="P34" s="946">
        <f t="shared" si="6"/>
        <v>289.956</v>
      </c>
      <c r="Q34" s="947">
        <f t="shared" si="7"/>
        <v>0.039054201327097804</v>
      </c>
    </row>
    <row r="35" spans="1:17" s="948" customFormat="1" ht="18" customHeight="1">
      <c r="A35" s="944" t="s">
        <v>281</v>
      </c>
      <c r="B35" s="945">
        <v>32.666</v>
      </c>
      <c r="C35" s="946">
        <v>24.977000000000004</v>
      </c>
      <c r="D35" s="946">
        <f t="shared" si="0"/>
        <v>57.643</v>
      </c>
      <c r="E35" s="947">
        <f t="shared" si="1"/>
        <v>0.003320303184813756</v>
      </c>
      <c r="F35" s="945">
        <v>12.895999999999999</v>
      </c>
      <c r="G35" s="946">
        <v>12.309</v>
      </c>
      <c r="H35" s="946">
        <f t="shared" si="2"/>
        <v>25.205</v>
      </c>
      <c r="I35" s="947">
        <f t="shared" si="8"/>
        <v>1.2869668716524503</v>
      </c>
      <c r="J35" s="945">
        <v>150.03</v>
      </c>
      <c r="K35" s="946">
        <v>104.81100000000002</v>
      </c>
      <c r="L35" s="946">
        <f t="shared" si="4"/>
        <v>254.841</v>
      </c>
      <c r="M35" s="947">
        <f t="shared" si="5"/>
        <v>0.002220703184943294</v>
      </c>
      <c r="N35" s="945">
        <v>68.287</v>
      </c>
      <c r="O35" s="946">
        <v>101.96200000000005</v>
      </c>
      <c r="P35" s="946">
        <f t="shared" si="6"/>
        <v>170.24900000000005</v>
      </c>
      <c r="Q35" s="947">
        <f t="shared" si="7"/>
        <v>0.4968722283243949</v>
      </c>
    </row>
    <row r="36" spans="1:17" s="948" customFormat="1" ht="18" customHeight="1">
      <c r="A36" s="944" t="s">
        <v>272</v>
      </c>
      <c r="B36" s="945">
        <v>15.133999999999997</v>
      </c>
      <c r="C36" s="946">
        <v>34.176</v>
      </c>
      <c r="D36" s="946">
        <f t="shared" si="0"/>
        <v>49.31</v>
      </c>
      <c r="E36" s="947">
        <f t="shared" si="1"/>
        <v>0.00284031278807776</v>
      </c>
      <c r="F36" s="945">
        <v>18.314</v>
      </c>
      <c r="G36" s="946">
        <v>40.03</v>
      </c>
      <c r="H36" s="946">
        <f t="shared" si="2"/>
        <v>58.344</v>
      </c>
      <c r="I36" s="947">
        <f t="shared" si="8"/>
        <v>-0.15484025778143418</v>
      </c>
      <c r="J36" s="945">
        <v>403.758</v>
      </c>
      <c r="K36" s="946">
        <v>553.9139999999998</v>
      </c>
      <c r="L36" s="946">
        <f t="shared" si="4"/>
        <v>957.6719999999998</v>
      </c>
      <c r="M36" s="947">
        <f t="shared" si="5"/>
        <v>0.00834522412222136</v>
      </c>
      <c r="N36" s="945">
        <v>141.675</v>
      </c>
      <c r="O36" s="946">
        <v>257.79</v>
      </c>
      <c r="P36" s="946">
        <f t="shared" si="6"/>
        <v>399.46500000000003</v>
      </c>
      <c r="Q36" s="947">
        <f t="shared" si="7"/>
        <v>1.3973865044497007</v>
      </c>
    </row>
    <row r="37" spans="1:17" s="948" customFormat="1" ht="18" customHeight="1">
      <c r="A37" s="944" t="s">
        <v>299</v>
      </c>
      <c r="B37" s="945">
        <v>8.9</v>
      </c>
      <c r="C37" s="946">
        <v>27.7</v>
      </c>
      <c r="D37" s="946">
        <f t="shared" si="0"/>
        <v>36.6</v>
      </c>
      <c r="E37" s="947">
        <f t="shared" si="1"/>
        <v>0.0021082021505505174</v>
      </c>
      <c r="F37" s="945">
        <v>0</v>
      </c>
      <c r="G37" s="946">
        <v>5</v>
      </c>
      <c r="H37" s="946">
        <f t="shared" si="2"/>
        <v>5</v>
      </c>
      <c r="I37" s="947">
        <f t="shared" si="8"/>
        <v>6.32</v>
      </c>
      <c r="J37" s="945">
        <v>47.62</v>
      </c>
      <c r="K37" s="946">
        <v>346.1</v>
      </c>
      <c r="L37" s="946">
        <f t="shared" si="4"/>
        <v>393.72</v>
      </c>
      <c r="M37" s="947">
        <f t="shared" si="5"/>
        <v>0.00343090498772126</v>
      </c>
      <c r="N37" s="945">
        <v>60.725</v>
      </c>
      <c r="O37" s="946">
        <v>156.03099999999998</v>
      </c>
      <c r="P37" s="946">
        <f t="shared" si="6"/>
        <v>216.75599999999997</v>
      </c>
      <c r="Q37" s="947">
        <f t="shared" si="7"/>
        <v>0.816420306704313</v>
      </c>
    </row>
    <row r="38" spans="1:17" s="948" customFormat="1" ht="18" customHeight="1">
      <c r="A38" s="944" t="s">
        <v>300</v>
      </c>
      <c r="B38" s="945">
        <v>17.94</v>
      </c>
      <c r="C38" s="946">
        <v>17.64</v>
      </c>
      <c r="D38" s="946">
        <f t="shared" si="0"/>
        <v>35.58</v>
      </c>
      <c r="E38" s="947">
        <f t="shared" si="1"/>
        <v>0.0020494489758630437</v>
      </c>
      <c r="F38" s="945">
        <v>5.1</v>
      </c>
      <c r="G38" s="946">
        <v>14.7</v>
      </c>
      <c r="H38" s="946">
        <f t="shared" si="2"/>
        <v>19.799999999999997</v>
      </c>
      <c r="I38" s="947">
        <f t="shared" si="8"/>
        <v>0.7969696969696971</v>
      </c>
      <c r="J38" s="945">
        <v>81.61</v>
      </c>
      <c r="K38" s="946">
        <v>141.34</v>
      </c>
      <c r="L38" s="946">
        <f t="shared" si="4"/>
        <v>222.95</v>
      </c>
      <c r="M38" s="947">
        <f t="shared" si="5"/>
        <v>0.0019428026694413665</v>
      </c>
      <c r="N38" s="945">
        <v>31.63</v>
      </c>
      <c r="O38" s="946">
        <v>82.64</v>
      </c>
      <c r="P38" s="946">
        <f t="shared" si="6"/>
        <v>114.27</v>
      </c>
      <c r="Q38" s="947">
        <f t="shared" si="7"/>
        <v>0.9510807736063709</v>
      </c>
    </row>
    <row r="39" spans="1:17" s="948" customFormat="1" ht="18" customHeight="1" thickBot="1">
      <c r="A39" s="950" t="s">
        <v>222</v>
      </c>
      <c r="B39" s="951">
        <v>227.73700000000005</v>
      </c>
      <c r="C39" s="952">
        <v>311.95700000000005</v>
      </c>
      <c r="D39" s="952">
        <f t="shared" si="0"/>
        <v>539.6940000000001</v>
      </c>
      <c r="E39" s="953">
        <f t="shared" si="1"/>
        <v>0.03108699594096205</v>
      </c>
      <c r="F39" s="951">
        <v>426.617</v>
      </c>
      <c r="G39" s="952">
        <v>508.8489999999999</v>
      </c>
      <c r="H39" s="952">
        <f t="shared" si="2"/>
        <v>935.4659999999999</v>
      </c>
      <c r="I39" s="953">
        <f t="shared" si="8"/>
        <v>-0.4230747028753582</v>
      </c>
      <c r="J39" s="951">
        <v>2448.798999999999</v>
      </c>
      <c r="K39" s="952">
        <v>2657.214</v>
      </c>
      <c r="L39" s="952">
        <f t="shared" si="4"/>
        <v>5106.012999999999</v>
      </c>
      <c r="M39" s="953">
        <f t="shared" si="5"/>
        <v>0.044494172175834575</v>
      </c>
      <c r="N39" s="951">
        <v>3163.198000000001</v>
      </c>
      <c r="O39" s="952">
        <v>4018.784</v>
      </c>
      <c r="P39" s="952">
        <f t="shared" si="6"/>
        <v>7181.982000000001</v>
      </c>
      <c r="Q39" s="953">
        <f t="shared" si="7"/>
        <v>-0.28905238136213673</v>
      </c>
    </row>
    <row r="40" ht="17.25">
      <c r="A40" s="914" t="s">
        <v>302</v>
      </c>
    </row>
    <row r="41" spans="1:2" ht="13.5">
      <c r="A41" s="954" t="s">
        <v>301</v>
      </c>
      <c r="B41" s="954"/>
    </row>
  </sheetData>
  <sheetProtection/>
  <mergeCells count="13"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</mergeCells>
  <conditionalFormatting sqref="Q40:Q65536 I40:I65536 Q3:Q6 I3:I6">
    <cfRule type="cellIs" priority="1" dxfId="0" operator="lessThan" stopIfTrue="1">
      <formula>0</formula>
    </cfRule>
  </conditionalFormatting>
  <conditionalFormatting sqref="I7:I39 Q7:Q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3"/>
  <sheetViews>
    <sheetView showGridLines="0" zoomScale="90" zoomScaleNormal="90" zoomScalePageLayoutView="0" workbookViewId="0" topLeftCell="D1">
      <selection activeCell="P1" sqref="P1:Q1"/>
    </sheetView>
  </sheetViews>
  <sheetFormatPr defaultColWidth="9.00390625" defaultRowHeight="12.75"/>
  <cols>
    <col min="1" max="1" width="22.421875" style="955" customWidth="1"/>
    <col min="2" max="2" width="9.8515625" style="955" customWidth="1"/>
    <col min="3" max="3" width="10.140625" style="955" customWidth="1"/>
    <col min="4" max="4" width="9.421875" style="955" customWidth="1"/>
    <col min="5" max="5" width="9.7109375" style="955" customWidth="1"/>
    <col min="6" max="6" width="9.421875" style="955" customWidth="1"/>
    <col min="7" max="7" width="10.421875" style="955" customWidth="1"/>
    <col min="8" max="9" width="9.00390625" style="955" customWidth="1"/>
    <col min="10" max="10" width="11.7109375" style="955" customWidth="1"/>
    <col min="11" max="11" width="11.00390625" style="955" customWidth="1"/>
    <col min="12" max="12" width="12.140625" style="955" customWidth="1"/>
    <col min="13" max="13" width="9.7109375" style="955" customWidth="1"/>
    <col min="14" max="14" width="11.28125" style="955" customWidth="1"/>
    <col min="15" max="15" width="11.140625" style="955" customWidth="1"/>
    <col min="16" max="16" width="11.421875" style="955" customWidth="1"/>
    <col min="17" max="16384" width="9.00390625" style="955" customWidth="1"/>
  </cols>
  <sheetData>
    <row r="1" spans="16:17" ht="18.75" thickBot="1">
      <c r="P1" s="956" t="s">
        <v>0</v>
      </c>
      <c r="Q1" s="957"/>
    </row>
    <row r="2" ht="4.5" customHeight="1" thickBot="1"/>
    <row r="3" spans="1:17" ht="24" customHeight="1" thickBot="1">
      <c r="A3" s="958" t="s">
        <v>303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960"/>
    </row>
    <row r="4" spans="1:17" ht="15.75" customHeight="1" thickBot="1">
      <c r="A4" s="961" t="s">
        <v>251</v>
      </c>
      <c r="B4" s="962" t="s">
        <v>39</v>
      </c>
      <c r="C4" s="963"/>
      <c r="D4" s="963"/>
      <c r="E4" s="963"/>
      <c r="F4" s="963"/>
      <c r="G4" s="963"/>
      <c r="H4" s="963"/>
      <c r="I4" s="964"/>
      <c r="J4" s="962" t="s">
        <v>40</v>
      </c>
      <c r="K4" s="963"/>
      <c r="L4" s="963"/>
      <c r="M4" s="963"/>
      <c r="N4" s="963"/>
      <c r="O4" s="963"/>
      <c r="P4" s="963"/>
      <c r="Q4" s="964"/>
    </row>
    <row r="5" spans="1:17" s="972" customFormat="1" ht="24" customHeight="1">
      <c r="A5" s="965"/>
      <c r="B5" s="966" t="s">
        <v>41</v>
      </c>
      <c r="C5" s="967"/>
      <c r="D5" s="967"/>
      <c r="E5" s="968" t="s">
        <v>42</v>
      </c>
      <c r="F5" s="966" t="s">
        <v>43</v>
      </c>
      <c r="G5" s="967"/>
      <c r="H5" s="967"/>
      <c r="I5" s="969" t="s">
        <v>44</v>
      </c>
      <c r="J5" s="970" t="s">
        <v>209</v>
      </c>
      <c r="K5" s="971"/>
      <c r="L5" s="971"/>
      <c r="M5" s="968" t="s">
        <v>42</v>
      </c>
      <c r="N5" s="970" t="s">
        <v>210</v>
      </c>
      <c r="O5" s="971"/>
      <c r="P5" s="971"/>
      <c r="Q5" s="968" t="s">
        <v>44</v>
      </c>
    </row>
    <row r="6" spans="1:17" s="978" customFormat="1" ht="14.25" thickBot="1">
      <c r="A6" s="973"/>
      <c r="B6" s="974" t="s">
        <v>11</v>
      </c>
      <c r="C6" s="975" t="s">
        <v>12</v>
      </c>
      <c r="D6" s="975" t="s">
        <v>13</v>
      </c>
      <c r="E6" s="976"/>
      <c r="F6" s="974" t="s">
        <v>11</v>
      </c>
      <c r="G6" s="975" t="s">
        <v>12</v>
      </c>
      <c r="H6" s="975" t="s">
        <v>13</v>
      </c>
      <c r="I6" s="977"/>
      <c r="J6" s="974" t="s">
        <v>11</v>
      </c>
      <c r="K6" s="975" t="s">
        <v>12</v>
      </c>
      <c r="L6" s="975" t="s">
        <v>13</v>
      </c>
      <c r="M6" s="976"/>
      <c r="N6" s="974" t="s">
        <v>11</v>
      </c>
      <c r="O6" s="975" t="s">
        <v>12</v>
      </c>
      <c r="P6" s="975" t="s">
        <v>13</v>
      </c>
      <c r="Q6" s="976"/>
    </row>
    <row r="7" spans="1:17" s="984" customFormat="1" ht="18" customHeight="1" thickBot="1">
      <c r="A7" s="979" t="s">
        <v>4</v>
      </c>
      <c r="B7" s="980">
        <f>SUM(B8:B21)</f>
        <v>245574</v>
      </c>
      <c r="C7" s="981">
        <f>SUM(C8:C21)</f>
        <v>281837</v>
      </c>
      <c r="D7" s="982">
        <f aca="true" t="shared" si="0" ref="D7:D21">C7+B7</f>
        <v>527411</v>
      </c>
      <c r="E7" s="983">
        <f aca="true" t="shared" si="1" ref="E7:E21">D7/$D$7</f>
        <v>1</v>
      </c>
      <c r="F7" s="980">
        <f>SUM(F8:F21)</f>
        <v>248945</v>
      </c>
      <c r="G7" s="981">
        <f>SUM(G8:G21)</f>
        <v>267869</v>
      </c>
      <c r="H7" s="982">
        <f aca="true" t="shared" si="2" ref="H7:H21">G7+F7</f>
        <v>516814</v>
      </c>
      <c r="I7" s="983">
        <f aca="true" t="shared" si="3" ref="I7:I21">(D7/H7-1)</f>
        <v>0.020504475497954866</v>
      </c>
      <c r="J7" s="980">
        <f>SUM(J8:J21)</f>
        <v>1579228</v>
      </c>
      <c r="K7" s="981">
        <f>SUM(K8:K21)</f>
        <v>1542655</v>
      </c>
      <c r="L7" s="982">
        <f aca="true" t="shared" si="4" ref="L7:L21">K7+J7</f>
        <v>3121883</v>
      </c>
      <c r="M7" s="983">
        <f aca="true" t="shared" si="5" ref="M7:M21">L7/$L$7</f>
        <v>1</v>
      </c>
      <c r="N7" s="980">
        <f>SUM(N8:N21)</f>
        <v>1560809</v>
      </c>
      <c r="O7" s="981">
        <f>SUM(O8:O21)</f>
        <v>1468088</v>
      </c>
      <c r="P7" s="982">
        <f aca="true" t="shared" si="6" ref="P7:P21">O7+N7</f>
        <v>3028897</v>
      </c>
      <c r="Q7" s="983">
        <f aca="true" t="shared" si="7" ref="Q7:Q21">(L7/P7-1)</f>
        <v>0.03069962431868767</v>
      </c>
    </row>
    <row r="8" spans="1:17" s="989" customFormat="1" ht="18.75" customHeight="1" thickTop="1">
      <c r="A8" s="985" t="s">
        <v>252</v>
      </c>
      <c r="B8" s="986">
        <v>150624</v>
      </c>
      <c r="C8" s="987">
        <v>172632</v>
      </c>
      <c r="D8" s="987">
        <f t="shared" si="0"/>
        <v>323256</v>
      </c>
      <c r="E8" s="988">
        <f t="shared" si="1"/>
        <v>0.6129109935135976</v>
      </c>
      <c r="F8" s="986">
        <v>151259</v>
      </c>
      <c r="G8" s="987">
        <v>168441</v>
      </c>
      <c r="H8" s="987">
        <f t="shared" si="2"/>
        <v>319700</v>
      </c>
      <c r="I8" s="988">
        <f t="shared" si="3"/>
        <v>0.011122927744760647</v>
      </c>
      <c r="J8" s="986">
        <v>967114</v>
      </c>
      <c r="K8" s="987">
        <v>964390</v>
      </c>
      <c r="L8" s="987">
        <f t="shared" si="4"/>
        <v>1931504</v>
      </c>
      <c r="M8" s="988">
        <f t="shared" si="5"/>
        <v>0.6186983945266367</v>
      </c>
      <c r="N8" s="987">
        <v>970519</v>
      </c>
      <c r="O8" s="987">
        <v>938204</v>
      </c>
      <c r="P8" s="987">
        <f t="shared" si="6"/>
        <v>1908723</v>
      </c>
      <c r="Q8" s="988">
        <f t="shared" si="7"/>
        <v>0.011935204846381664</v>
      </c>
    </row>
    <row r="9" spans="1:17" s="989" customFormat="1" ht="18.75" customHeight="1">
      <c r="A9" s="985" t="s">
        <v>254</v>
      </c>
      <c r="B9" s="986">
        <v>30376</v>
      </c>
      <c r="C9" s="987">
        <v>40981</v>
      </c>
      <c r="D9" s="987">
        <f t="shared" si="0"/>
        <v>71357</v>
      </c>
      <c r="E9" s="988">
        <f t="shared" si="1"/>
        <v>0.13529676097009732</v>
      </c>
      <c r="F9" s="986">
        <v>30736</v>
      </c>
      <c r="G9" s="987">
        <v>32866</v>
      </c>
      <c r="H9" s="987">
        <f t="shared" si="2"/>
        <v>63602</v>
      </c>
      <c r="I9" s="988">
        <f t="shared" si="3"/>
        <v>0.12193012798339664</v>
      </c>
      <c r="J9" s="986">
        <v>208005</v>
      </c>
      <c r="K9" s="987">
        <v>203771</v>
      </c>
      <c r="L9" s="987">
        <f t="shared" si="4"/>
        <v>411776</v>
      </c>
      <c r="M9" s="988">
        <f t="shared" si="5"/>
        <v>0.13189988221852003</v>
      </c>
      <c r="N9" s="987">
        <v>179175</v>
      </c>
      <c r="O9" s="987">
        <v>161631</v>
      </c>
      <c r="P9" s="987">
        <f t="shared" si="6"/>
        <v>340806</v>
      </c>
      <c r="Q9" s="988">
        <f t="shared" si="7"/>
        <v>0.20824163893828151</v>
      </c>
    </row>
    <row r="10" spans="1:17" s="989" customFormat="1" ht="18.75" customHeight="1">
      <c r="A10" s="985" t="s">
        <v>253</v>
      </c>
      <c r="B10" s="986">
        <v>27386</v>
      </c>
      <c r="C10" s="987">
        <v>27079</v>
      </c>
      <c r="D10" s="987">
        <f t="shared" si="0"/>
        <v>54465</v>
      </c>
      <c r="E10" s="988">
        <f t="shared" si="1"/>
        <v>0.1032686083528785</v>
      </c>
      <c r="F10" s="986">
        <v>30264</v>
      </c>
      <c r="G10" s="987">
        <v>26915</v>
      </c>
      <c r="H10" s="987">
        <f t="shared" si="2"/>
        <v>57179</v>
      </c>
      <c r="I10" s="988">
        <f t="shared" si="3"/>
        <v>-0.04746497840116126</v>
      </c>
      <c r="J10" s="986">
        <v>156661</v>
      </c>
      <c r="K10" s="987">
        <v>144069</v>
      </c>
      <c r="L10" s="987">
        <f t="shared" si="4"/>
        <v>300730</v>
      </c>
      <c r="M10" s="988">
        <f t="shared" si="5"/>
        <v>0.09632968307909041</v>
      </c>
      <c r="N10" s="987">
        <v>166150</v>
      </c>
      <c r="O10" s="987">
        <v>141602</v>
      </c>
      <c r="P10" s="987">
        <f t="shared" si="6"/>
        <v>307752</v>
      </c>
      <c r="Q10" s="988">
        <f t="shared" si="7"/>
        <v>-0.022817073487743422</v>
      </c>
    </row>
    <row r="11" spans="1:17" s="989" customFormat="1" ht="18.75" customHeight="1">
      <c r="A11" s="985" t="s">
        <v>255</v>
      </c>
      <c r="B11" s="986">
        <v>12944</v>
      </c>
      <c r="C11" s="987">
        <v>14785</v>
      </c>
      <c r="D11" s="987">
        <f t="shared" si="0"/>
        <v>27729</v>
      </c>
      <c r="E11" s="988">
        <f t="shared" si="1"/>
        <v>0.052575695235783856</v>
      </c>
      <c r="F11" s="986">
        <v>11350</v>
      </c>
      <c r="G11" s="987">
        <v>12998</v>
      </c>
      <c r="H11" s="987">
        <f t="shared" si="2"/>
        <v>24348</v>
      </c>
      <c r="I11" s="988">
        <f t="shared" si="3"/>
        <v>0.13886150813208475</v>
      </c>
      <c r="J11" s="986">
        <v>84939</v>
      </c>
      <c r="K11" s="987">
        <v>85273</v>
      </c>
      <c r="L11" s="987">
        <f t="shared" si="4"/>
        <v>170212</v>
      </c>
      <c r="M11" s="988">
        <f t="shared" si="5"/>
        <v>0.054522222645755784</v>
      </c>
      <c r="N11" s="987">
        <v>72980</v>
      </c>
      <c r="O11" s="987">
        <v>74061</v>
      </c>
      <c r="P11" s="987">
        <f t="shared" si="6"/>
        <v>147041</v>
      </c>
      <c r="Q11" s="988">
        <f t="shared" si="7"/>
        <v>0.15758189892614993</v>
      </c>
    </row>
    <row r="12" spans="1:17" s="989" customFormat="1" ht="18.75" customHeight="1">
      <c r="A12" s="985" t="s">
        <v>256</v>
      </c>
      <c r="B12" s="986">
        <v>9227</v>
      </c>
      <c r="C12" s="987">
        <v>9842</v>
      </c>
      <c r="D12" s="987">
        <f t="shared" si="0"/>
        <v>19069</v>
      </c>
      <c r="E12" s="988">
        <f t="shared" si="1"/>
        <v>0.03615586326413366</v>
      </c>
      <c r="F12" s="986">
        <v>11012</v>
      </c>
      <c r="G12" s="987">
        <v>12422</v>
      </c>
      <c r="H12" s="987">
        <f t="shared" si="2"/>
        <v>23434</v>
      </c>
      <c r="I12" s="988">
        <f t="shared" si="3"/>
        <v>-0.1862678159938551</v>
      </c>
      <c r="J12" s="986">
        <v>57242</v>
      </c>
      <c r="K12" s="987">
        <v>54051</v>
      </c>
      <c r="L12" s="987">
        <f t="shared" si="4"/>
        <v>111293</v>
      </c>
      <c r="M12" s="988">
        <f t="shared" si="5"/>
        <v>0.03564931805580158</v>
      </c>
      <c r="N12" s="987">
        <v>68526</v>
      </c>
      <c r="O12" s="987">
        <v>66450</v>
      </c>
      <c r="P12" s="987">
        <f t="shared" si="6"/>
        <v>134976</v>
      </c>
      <c r="Q12" s="988">
        <f t="shared" si="7"/>
        <v>-0.17546082266477003</v>
      </c>
    </row>
    <row r="13" spans="1:17" s="989" customFormat="1" ht="18.75" customHeight="1">
      <c r="A13" s="985" t="s">
        <v>261</v>
      </c>
      <c r="B13" s="986">
        <v>6090</v>
      </c>
      <c r="C13" s="987">
        <v>7281</v>
      </c>
      <c r="D13" s="987">
        <f t="shared" si="0"/>
        <v>13371</v>
      </c>
      <c r="E13" s="988">
        <f t="shared" si="1"/>
        <v>0.02535214472204789</v>
      </c>
      <c r="F13" s="986">
        <v>4617</v>
      </c>
      <c r="G13" s="987">
        <v>5085</v>
      </c>
      <c r="H13" s="987">
        <f t="shared" si="2"/>
        <v>9702</v>
      </c>
      <c r="I13" s="988">
        <f t="shared" si="3"/>
        <v>0.378169449598021</v>
      </c>
      <c r="J13" s="986">
        <v>40746</v>
      </c>
      <c r="K13" s="987">
        <v>37684</v>
      </c>
      <c r="L13" s="987">
        <f t="shared" si="4"/>
        <v>78430</v>
      </c>
      <c r="M13" s="988">
        <f t="shared" si="5"/>
        <v>0.025122658344338977</v>
      </c>
      <c r="N13" s="987">
        <v>35945</v>
      </c>
      <c r="O13" s="987">
        <v>30223</v>
      </c>
      <c r="P13" s="987">
        <f t="shared" si="6"/>
        <v>66168</v>
      </c>
      <c r="Q13" s="988">
        <f t="shared" si="7"/>
        <v>0.1853161649135533</v>
      </c>
    </row>
    <row r="14" spans="1:17" s="989" customFormat="1" ht="18.75" customHeight="1">
      <c r="A14" s="985" t="s">
        <v>259</v>
      </c>
      <c r="B14" s="986">
        <v>2367</v>
      </c>
      <c r="C14" s="987">
        <v>3010</v>
      </c>
      <c r="D14" s="987">
        <f t="shared" si="0"/>
        <v>5377</v>
      </c>
      <c r="E14" s="988">
        <f t="shared" si="1"/>
        <v>0.010195085047524605</v>
      </c>
      <c r="F14" s="986">
        <v>2577</v>
      </c>
      <c r="G14" s="987">
        <v>2600</v>
      </c>
      <c r="H14" s="987">
        <f t="shared" si="2"/>
        <v>5177</v>
      </c>
      <c r="I14" s="988">
        <f t="shared" si="3"/>
        <v>0.03863241259416661</v>
      </c>
      <c r="J14" s="986">
        <v>16272</v>
      </c>
      <c r="K14" s="987">
        <v>15650</v>
      </c>
      <c r="L14" s="987">
        <f t="shared" si="4"/>
        <v>31922</v>
      </c>
      <c r="M14" s="988">
        <f t="shared" si="5"/>
        <v>0.01022523906245045</v>
      </c>
      <c r="N14" s="987">
        <v>15168</v>
      </c>
      <c r="O14" s="987">
        <v>14221</v>
      </c>
      <c r="P14" s="987">
        <f t="shared" si="6"/>
        <v>29389</v>
      </c>
      <c r="Q14" s="988">
        <f t="shared" si="7"/>
        <v>0.08618871006158768</v>
      </c>
    </row>
    <row r="15" spans="1:17" s="989" customFormat="1" ht="18.75" customHeight="1">
      <c r="A15" s="985" t="s">
        <v>258</v>
      </c>
      <c r="B15" s="986">
        <v>2602</v>
      </c>
      <c r="C15" s="987">
        <v>2534</v>
      </c>
      <c r="D15" s="987">
        <f t="shared" si="0"/>
        <v>5136</v>
      </c>
      <c r="E15" s="988">
        <f t="shared" si="1"/>
        <v>0.009738135912978682</v>
      </c>
      <c r="F15" s="986">
        <v>3022</v>
      </c>
      <c r="G15" s="987">
        <v>2954</v>
      </c>
      <c r="H15" s="987">
        <f t="shared" si="2"/>
        <v>5976</v>
      </c>
      <c r="I15" s="988">
        <f t="shared" si="3"/>
        <v>-0.1405622489959839</v>
      </c>
      <c r="J15" s="986">
        <v>19492</v>
      </c>
      <c r="K15" s="987">
        <v>16595</v>
      </c>
      <c r="L15" s="987">
        <f t="shared" si="4"/>
        <v>36087</v>
      </c>
      <c r="M15" s="988">
        <f t="shared" si="5"/>
        <v>0.01155936977779116</v>
      </c>
      <c r="N15" s="987">
        <v>23056</v>
      </c>
      <c r="O15" s="987">
        <v>19852</v>
      </c>
      <c r="P15" s="987">
        <f t="shared" si="6"/>
        <v>42908</v>
      </c>
      <c r="Q15" s="988">
        <f t="shared" si="7"/>
        <v>-0.15896802461079518</v>
      </c>
    </row>
    <row r="16" spans="1:17" s="989" customFormat="1" ht="18.75" customHeight="1">
      <c r="A16" s="985" t="s">
        <v>266</v>
      </c>
      <c r="B16" s="986">
        <v>942</v>
      </c>
      <c r="C16" s="987">
        <v>680</v>
      </c>
      <c r="D16" s="987">
        <f t="shared" si="0"/>
        <v>1622</v>
      </c>
      <c r="E16" s="988">
        <f t="shared" si="1"/>
        <v>0.003075400399309078</v>
      </c>
      <c r="F16" s="986">
        <v>992</v>
      </c>
      <c r="G16" s="987">
        <v>703</v>
      </c>
      <c r="H16" s="987">
        <f t="shared" si="2"/>
        <v>1695</v>
      </c>
      <c r="I16" s="988">
        <f t="shared" si="3"/>
        <v>-0.0430678466076696</v>
      </c>
      <c r="J16" s="986">
        <v>6762</v>
      </c>
      <c r="K16" s="987">
        <v>3842</v>
      </c>
      <c r="L16" s="987">
        <f t="shared" si="4"/>
        <v>10604</v>
      </c>
      <c r="M16" s="988">
        <f t="shared" si="5"/>
        <v>0.003396667972502493</v>
      </c>
      <c r="N16" s="987">
        <v>7236</v>
      </c>
      <c r="O16" s="987">
        <v>4229</v>
      </c>
      <c r="P16" s="987">
        <f t="shared" si="6"/>
        <v>11465</v>
      </c>
      <c r="Q16" s="988">
        <f t="shared" si="7"/>
        <v>-0.07509812472743127</v>
      </c>
    </row>
    <row r="17" spans="1:17" s="989" customFormat="1" ht="18.75" customHeight="1">
      <c r="A17" s="985" t="s">
        <v>262</v>
      </c>
      <c r="B17" s="986">
        <v>611</v>
      </c>
      <c r="C17" s="987">
        <v>954</v>
      </c>
      <c r="D17" s="987">
        <f t="shared" si="0"/>
        <v>1565</v>
      </c>
      <c r="E17" s="988">
        <f t="shared" si="1"/>
        <v>0.002967325292798216</v>
      </c>
      <c r="F17" s="986">
        <v>799</v>
      </c>
      <c r="G17" s="987">
        <v>703</v>
      </c>
      <c r="H17" s="987">
        <f t="shared" si="2"/>
        <v>1502</v>
      </c>
      <c r="I17" s="988">
        <f t="shared" si="3"/>
        <v>0.041944074567243694</v>
      </c>
      <c r="J17" s="986">
        <v>5494</v>
      </c>
      <c r="K17" s="987">
        <v>5353</v>
      </c>
      <c r="L17" s="987">
        <f t="shared" si="4"/>
        <v>10847</v>
      </c>
      <c r="M17" s="988">
        <f t="shared" si="5"/>
        <v>0.0034745056108765127</v>
      </c>
      <c r="N17" s="987">
        <v>5976</v>
      </c>
      <c r="O17" s="987">
        <v>5259</v>
      </c>
      <c r="P17" s="987">
        <f t="shared" si="6"/>
        <v>11235</v>
      </c>
      <c r="Q17" s="988">
        <f t="shared" si="7"/>
        <v>-0.034534935469514916</v>
      </c>
    </row>
    <row r="18" spans="1:17" s="989" customFormat="1" ht="18.75" customHeight="1">
      <c r="A18" s="985" t="s">
        <v>264</v>
      </c>
      <c r="B18" s="986">
        <v>805</v>
      </c>
      <c r="C18" s="987">
        <v>571</v>
      </c>
      <c r="D18" s="987">
        <f t="shared" si="0"/>
        <v>1376</v>
      </c>
      <c r="E18" s="988">
        <f t="shared" si="1"/>
        <v>0.0026089709922622016</v>
      </c>
      <c r="F18" s="986">
        <v>706</v>
      </c>
      <c r="G18" s="987">
        <v>676</v>
      </c>
      <c r="H18" s="987">
        <f t="shared" si="2"/>
        <v>1382</v>
      </c>
      <c r="I18" s="988">
        <f t="shared" si="3"/>
        <v>-0.00434153400868309</v>
      </c>
      <c r="J18" s="986">
        <v>5328</v>
      </c>
      <c r="K18" s="987">
        <v>3278</v>
      </c>
      <c r="L18" s="987">
        <f t="shared" si="4"/>
        <v>8606</v>
      </c>
      <c r="M18" s="988">
        <f t="shared" si="5"/>
        <v>0.00275666961253833</v>
      </c>
      <c r="N18" s="987">
        <v>5359</v>
      </c>
      <c r="O18" s="987">
        <v>3754</v>
      </c>
      <c r="P18" s="987">
        <f t="shared" si="6"/>
        <v>9113</v>
      </c>
      <c r="Q18" s="988">
        <f t="shared" si="7"/>
        <v>-0.05563480741797433</v>
      </c>
    </row>
    <row r="19" spans="1:17" s="989" customFormat="1" ht="18.75" customHeight="1">
      <c r="A19" s="985" t="s">
        <v>260</v>
      </c>
      <c r="B19" s="986">
        <v>475</v>
      </c>
      <c r="C19" s="987">
        <v>452</v>
      </c>
      <c r="D19" s="987">
        <f t="shared" si="0"/>
        <v>927</v>
      </c>
      <c r="E19" s="988">
        <f t="shared" si="1"/>
        <v>0.001757642521676643</v>
      </c>
      <c r="F19" s="986">
        <v>404</v>
      </c>
      <c r="G19" s="987">
        <v>369</v>
      </c>
      <c r="H19" s="987">
        <f t="shared" si="2"/>
        <v>773</v>
      </c>
      <c r="I19" s="988">
        <f t="shared" si="3"/>
        <v>0.19922380336351875</v>
      </c>
      <c r="J19" s="986">
        <v>3470</v>
      </c>
      <c r="K19" s="987">
        <v>2826</v>
      </c>
      <c r="L19" s="987">
        <f t="shared" si="4"/>
        <v>6296</v>
      </c>
      <c r="M19" s="988">
        <f t="shared" si="5"/>
        <v>0.00201673156873592</v>
      </c>
      <c r="N19" s="987">
        <v>3172</v>
      </c>
      <c r="O19" s="987">
        <v>2528</v>
      </c>
      <c r="P19" s="987">
        <f t="shared" si="6"/>
        <v>5700</v>
      </c>
      <c r="Q19" s="988">
        <f t="shared" si="7"/>
        <v>0.10456140350877186</v>
      </c>
    </row>
    <row r="20" spans="1:17" s="989" customFormat="1" ht="18.75" customHeight="1">
      <c r="A20" s="985" t="s">
        <v>263</v>
      </c>
      <c r="B20" s="986">
        <v>231</v>
      </c>
      <c r="C20" s="987">
        <v>225</v>
      </c>
      <c r="D20" s="987">
        <f t="shared" si="0"/>
        <v>456</v>
      </c>
      <c r="E20" s="988">
        <f t="shared" si="1"/>
        <v>0.0008646008520868923</v>
      </c>
      <c r="F20" s="986">
        <v>324</v>
      </c>
      <c r="G20" s="987">
        <v>316</v>
      </c>
      <c r="H20" s="987">
        <f t="shared" si="2"/>
        <v>640</v>
      </c>
      <c r="I20" s="988">
        <f t="shared" si="3"/>
        <v>-0.2875</v>
      </c>
      <c r="J20" s="986">
        <v>1867</v>
      </c>
      <c r="K20" s="987">
        <v>1312</v>
      </c>
      <c r="L20" s="987">
        <f t="shared" si="4"/>
        <v>3179</v>
      </c>
      <c r="M20" s="988">
        <f t="shared" si="5"/>
        <v>0.0010182956888518885</v>
      </c>
      <c r="N20" s="987">
        <v>1942</v>
      </c>
      <c r="O20" s="987">
        <v>1588</v>
      </c>
      <c r="P20" s="987">
        <f t="shared" si="6"/>
        <v>3530</v>
      </c>
      <c r="Q20" s="988">
        <f t="shared" si="7"/>
        <v>-0.09943342776203967</v>
      </c>
    </row>
    <row r="21" spans="1:17" s="989" customFormat="1" ht="18.75" customHeight="1" thickBot="1">
      <c r="A21" s="990" t="s">
        <v>222</v>
      </c>
      <c r="B21" s="991">
        <v>894</v>
      </c>
      <c r="C21" s="992">
        <v>811</v>
      </c>
      <c r="D21" s="992">
        <f t="shared" si="0"/>
        <v>1705</v>
      </c>
      <c r="E21" s="993">
        <f t="shared" si="1"/>
        <v>0.003232772922824894</v>
      </c>
      <c r="F21" s="991">
        <v>883</v>
      </c>
      <c r="G21" s="992">
        <v>821</v>
      </c>
      <c r="H21" s="992">
        <f t="shared" si="2"/>
        <v>1704</v>
      </c>
      <c r="I21" s="993">
        <f t="shared" si="3"/>
        <v>0.0005868544600939885</v>
      </c>
      <c r="J21" s="991">
        <v>5836</v>
      </c>
      <c r="K21" s="992">
        <v>4561</v>
      </c>
      <c r="L21" s="992">
        <f t="shared" si="4"/>
        <v>10397</v>
      </c>
      <c r="M21" s="993">
        <f t="shared" si="5"/>
        <v>0.0033303618361098094</v>
      </c>
      <c r="N21" s="991">
        <v>5605</v>
      </c>
      <c r="O21" s="992">
        <v>4486</v>
      </c>
      <c r="P21" s="992">
        <f t="shared" si="6"/>
        <v>10091</v>
      </c>
      <c r="Q21" s="993">
        <f t="shared" si="7"/>
        <v>0.030324051134674512</v>
      </c>
    </row>
    <row r="22" ht="14.25">
      <c r="A22" s="227" t="s">
        <v>290</v>
      </c>
    </row>
    <row r="23" spans="1:5" ht="13.5">
      <c r="A23" s="994" t="s">
        <v>291</v>
      </c>
      <c r="B23" s="995"/>
      <c r="C23" s="995"/>
      <c r="D23" s="995"/>
      <c r="E23" s="995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I22:I65536 Q22:Q65536 I3:I6 Q3:Q6">
    <cfRule type="cellIs" priority="2" dxfId="0" operator="lessThan" stopIfTrue="1">
      <formula>0</formula>
    </cfRule>
  </conditionalFormatting>
  <conditionalFormatting sqref="I7:I21 Q7:Q2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I17" sqref="I17"/>
    </sheetView>
  </sheetViews>
  <sheetFormatPr defaultColWidth="8.421875" defaultRowHeight="12.75"/>
  <cols>
    <col min="1" max="1" width="24.57421875" style="996" customWidth="1"/>
    <col min="2" max="2" width="8.421875" style="996" customWidth="1"/>
    <col min="3" max="3" width="10.140625" style="996" customWidth="1"/>
    <col min="4" max="4" width="8.421875" style="996" customWidth="1"/>
    <col min="5" max="5" width="9.28125" style="996" customWidth="1"/>
    <col min="6" max="6" width="8.421875" style="996" customWidth="1"/>
    <col min="7" max="7" width="10.00390625" style="996" customWidth="1"/>
    <col min="8" max="8" width="8.421875" style="996" customWidth="1"/>
    <col min="9" max="9" width="9.421875" style="996" customWidth="1"/>
    <col min="10" max="10" width="8.7109375" style="996" bestFit="1" customWidth="1"/>
    <col min="11" max="11" width="9.8515625" style="996" customWidth="1"/>
    <col min="12" max="12" width="8.7109375" style="996" bestFit="1" customWidth="1"/>
    <col min="13" max="13" width="9.140625" style="996" bestFit="1" customWidth="1"/>
    <col min="14" max="14" width="8.7109375" style="996" bestFit="1" customWidth="1"/>
    <col min="15" max="15" width="9.8515625" style="996" customWidth="1"/>
    <col min="16" max="17" width="8.7109375" style="996" bestFit="1" customWidth="1"/>
    <col min="18" max="16384" width="8.421875" style="996" customWidth="1"/>
  </cols>
  <sheetData>
    <row r="1" spans="16:17" ht="18.75" thickBot="1">
      <c r="P1" s="997" t="s">
        <v>0</v>
      </c>
      <c r="Q1" s="998"/>
    </row>
    <row r="2" ht="4.5" customHeight="1" thickBot="1"/>
    <row r="3" spans="1:17" ht="24" customHeight="1" thickBot="1">
      <c r="A3" s="999" t="s">
        <v>304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1"/>
    </row>
    <row r="4" spans="1:17" ht="15.75" customHeight="1" thickBot="1">
      <c r="A4" s="1002" t="s">
        <v>251</v>
      </c>
      <c r="B4" s="1003" t="s">
        <v>39</v>
      </c>
      <c r="C4" s="1004"/>
      <c r="D4" s="1004"/>
      <c r="E4" s="1004"/>
      <c r="F4" s="1004"/>
      <c r="G4" s="1004"/>
      <c r="H4" s="1004"/>
      <c r="I4" s="1005"/>
      <c r="J4" s="1003" t="s">
        <v>40</v>
      </c>
      <c r="K4" s="1004"/>
      <c r="L4" s="1004"/>
      <c r="M4" s="1004"/>
      <c r="N4" s="1004"/>
      <c r="O4" s="1004"/>
      <c r="P4" s="1004"/>
      <c r="Q4" s="1005"/>
    </row>
    <row r="5" spans="1:17" s="1013" customFormat="1" ht="26.25" customHeight="1">
      <c r="A5" s="1006"/>
      <c r="B5" s="1007" t="s">
        <v>41</v>
      </c>
      <c r="C5" s="1008"/>
      <c r="D5" s="1008"/>
      <c r="E5" s="1009" t="s">
        <v>42</v>
      </c>
      <c r="F5" s="1007" t="s">
        <v>43</v>
      </c>
      <c r="G5" s="1008"/>
      <c r="H5" s="1008"/>
      <c r="I5" s="1010" t="s">
        <v>44</v>
      </c>
      <c r="J5" s="1011" t="s">
        <v>209</v>
      </c>
      <c r="K5" s="1012"/>
      <c r="L5" s="1012"/>
      <c r="M5" s="1009" t="s">
        <v>42</v>
      </c>
      <c r="N5" s="1011" t="s">
        <v>210</v>
      </c>
      <c r="O5" s="1012"/>
      <c r="P5" s="1012"/>
      <c r="Q5" s="1009" t="s">
        <v>44</v>
      </c>
    </row>
    <row r="6" spans="1:17" s="1019" customFormat="1" ht="17.25" thickBot="1">
      <c r="A6" s="1014"/>
      <c r="B6" s="1015" t="s">
        <v>14</v>
      </c>
      <c r="C6" s="1016" t="s">
        <v>15</v>
      </c>
      <c r="D6" s="1016" t="s">
        <v>13</v>
      </c>
      <c r="E6" s="1017"/>
      <c r="F6" s="1015" t="s">
        <v>14</v>
      </c>
      <c r="G6" s="1016" t="s">
        <v>15</v>
      </c>
      <c r="H6" s="1016" t="s">
        <v>13</v>
      </c>
      <c r="I6" s="1018"/>
      <c r="J6" s="1015" t="s">
        <v>14</v>
      </c>
      <c r="K6" s="1016" t="s">
        <v>15</v>
      </c>
      <c r="L6" s="1016" t="s">
        <v>13</v>
      </c>
      <c r="M6" s="1017"/>
      <c r="N6" s="1015" t="s">
        <v>14</v>
      </c>
      <c r="O6" s="1016" t="s">
        <v>15</v>
      </c>
      <c r="P6" s="1016" t="s">
        <v>13</v>
      </c>
      <c r="Q6" s="1017"/>
    </row>
    <row r="7" spans="1:17" s="1025" customFormat="1" ht="18.75" customHeight="1" thickBot="1">
      <c r="A7" s="1020" t="s">
        <v>4</v>
      </c>
      <c r="B7" s="1021">
        <f>SUM(B8:B12)</f>
        <v>20224.189000000002</v>
      </c>
      <c r="C7" s="1022">
        <f>SUM(C8:C12)</f>
        <v>11344.294</v>
      </c>
      <c r="D7" s="1023">
        <f aca="true" t="shared" si="0" ref="D7:D12">C7+B7</f>
        <v>31568.483</v>
      </c>
      <c r="E7" s="1024">
        <f aca="true" t="shared" si="1" ref="E7:E12">D7/$D$7</f>
        <v>1</v>
      </c>
      <c r="F7" s="1021">
        <f>SUM(F8:F12)</f>
        <v>22693.722000000005</v>
      </c>
      <c r="G7" s="1022">
        <f>SUM(G8:G12)</f>
        <v>15360.839999999997</v>
      </c>
      <c r="H7" s="1023">
        <f aca="true" t="shared" si="2" ref="H7:H12">G7+F7</f>
        <v>38054.562000000005</v>
      </c>
      <c r="I7" s="1024">
        <f aca="true" t="shared" si="3" ref="I7:I12">(D7/H7-1)</f>
        <v>-0.1704415623020442</v>
      </c>
      <c r="J7" s="1021">
        <f>SUM(J8:J12)</f>
        <v>166344.217</v>
      </c>
      <c r="K7" s="1022">
        <f>SUM(K8:K12)</f>
        <v>85155.02200000001</v>
      </c>
      <c r="L7" s="1023">
        <f aca="true" t="shared" si="4" ref="L7:L12">K7+J7</f>
        <v>251499.239</v>
      </c>
      <c r="M7" s="1024">
        <f aca="true" t="shared" si="5" ref="M7:M12">L7/$L$7</f>
        <v>1</v>
      </c>
      <c r="N7" s="1021">
        <f>SUM(N8:N12)</f>
        <v>193691.6340000004</v>
      </c>
      <c r="O7" s="1022">
        <f>SUM(O8:O12)</f>
        <v>112627.76999999997</v>
      </c>
      <c r="P7" s="1023">
        <f aca="true" t="shared" si="6" ref="P7:P12">O7+N7</f>
        <v>306319.4040000004</v>
      </c>
      <c r="Q7" s="1024">
        <f aca="true" t="shared" si="7" ref="Q7:Q12">(L7/P7-1)</f>
        <v>-0.1789640626226875</v>
      </c>
    </row>
    <row r="8" spans="1:17" s="1030" customFormat="1" ht="18.75" customHeight="1" thickTop="1">
      <c r="A8" s="1026" t="s">
        <v>252</v>
      </c>
      <c r="B8" s="1027">
        <v>16884.149</v>
      </c>
      <c r="C8" s="1028">
        <v>9060.867000000002</v>
      </c>
      <c r="D8" s="1028">
        <f t="shared" si="0"/>
        <v>25945.016000000003</v>
      </c>
      <c r="E8" s="1029">
        <f t="shared" si="1"/>
        <v>0.8218645159477572</v>
      </c>
      <c r="F8" s="1027">
        <v>18736.071000000004</v>
      </c>
      <c r="G8" s="1028">
        <v>12519.996999999996</v>
      </c>
      <c r="H8" s="1028">
        <f t="shared" si="2"/>
        <v>31256.068</v>
      </c>
      <c r="I8" s="1029">
        <f t="shared" si="3"/>
        <v>-0.16992066948408213</v>
      </c>
      <c r="J8" s="1027">
        <v>139105.90099999998</v>
      </c>
      <c r="K8" s="1028">
        <v>68833.833</v>
      </c>
      <c r="L8" s="1028">
        <f t="shared" si="4"/>
        <v>207939.734</v>
      </c>
      <c r="M8" s="1029">
        <f t="shared" si="5"/>
        <v>0.8268006488878481</v>
      </c>
      <c r="N8" s="1028">
        <v>160174.0390000004</v>
      </c>
      <c r="O8" s="1028">
        <v>91485.43499999998</v>
      </c>
      <c r="P8" s="1028">
        <f t="shared" si="6"/>
        <v>251659.4740000004</v>
      </c>
      <c r="Q8" s="1029">
        <f t="shared" si="7"/>
        <v>-0.1737257862980367</v>
      </c>
    </row>
    <row r="9" spans="1:17" s="1030" customFormat="1" ht="18.75" customHeight="1">
      <c r="A9" s="1026" t="s">
        <v>254</v>
      </c>
      <c r="B9" s="1027">
        <v>3117.734</v>
      </c>
      <c r="C9" s="1028">
        <v>900.175</v>
      </c>
      <c r="D9" s="1028">
        <f t="shared" si="0"/>
        <v>4017.9089999999997</v>
      </c>
      <c r="E9" s="1029">
        <f t="shared" si="1"/>
        <v>0.12727596064720625</v>
      </c>
      <c r="F9" s="1027">
        <v>3527.5190000000007</v>
      </c>
      <c r="G9" s="1028">
        <v>1335.4129999999998</v>
      </c>
      <c r="H9" s="1028">
        <f t="shared" si="2"/>
        <v>4862.932000000001</v>
      </c>
      <c r="I9" s="1029">
        <f t="shared" si="3"/>
        <v>-0.17376821226371275</v>
      </c>
      <c r="J9" s="1027">
        <v>25482.88200000001</v>
      </c>
      <c r="K9" s="1028">
        <v>7932.7689999999975</v>
      </c>
      <c r="L9" s="1028">
        <f t="shared" si="4"/>
        <v>33415.651000000005</v>
      </c>
      <c r="M9" s="1029">
        <f t="shared" si="5"/>
        <v>0.1328658135621635</v>
      </c>
      <c r="N9" s="1028">
        <v>30202.11</v>
      </c>
      <c r="O9" s="1028">
        <v>10683.514000000001</v>
      </c>
      <c r="P9" s="1028">
        <f t="shared" si="6"/>
        <v>40885.624</v>
      </c>
      <c r="Q9" s="1029">
        <f t="shared" si="7"/>
        <v>-0.18270414559406012</v>
      </c>
    </row>
    <row r="10" spans="1:17" s="1030" customFormat="1" ht="18.75" customHeight="1">
      <c r="A10" s="1026" t="s">
        <v>253</v>
      </c>
      <c r="B10" s="1027">
        <v>148.195</v>
      </c>
      <c r="C10" s="1028">
        <v>903.282</v>
      </c>
      <c r="D10" s="1028">
        <f t="shared" si="0"/>
        <v>1051.477</v>
      </c>
      <c r="E10" s="1029">
        <f t="shared" si="1"/>
        <v>0.03330780893082509</v>
      </c>
      <c r="F10" s="1027">
        <v>182.11100000000002</v>
      </c>
      <c r="G10" s="1028">
        <v>937.332</v>
      </c>
      <c r="H10" s="1028">
        <f t="shared" si="2"/>
        <v>1119.443</v>
      </c>
      <c r="I10" s="1029">
        <f t="shared" si="3"/>
        <v>-0.060714123005816245</v>
      </c>
      <c r="J10" s="1027">
        <v>1323.3880000000004</v>
      </c>
      <c r="K10" s="1028">
        <v>5577.883000000001</v>
      </c>
      <c r="L10" s="1028">
        <f t="shared" si="4"/>
        <v>6901.271000000001</v>
      </c>
      <c r="M10" s="1029">
        <f t="shared" si="5"/>
        <v>0.027440524382660262</v>
      </c>
      <c r="N10" s="1028">
        <v>1708.38</v>
      </c>
      <c r="O10" s="1028">
        <v>7231.36</v>
      </c>
      <c r="P10" s="1028">
        <f t="shared" si="6"/>
        <v>8939.74</v>
      </c>
      <c r="Q10" s="1029">
        <f t="shared" si="7"/>
        <v>-0.22802329821672662</v>
      </c>
    </row>
    <row r="11" spans="1:17" s="1030" customFormat="1" ht="18.75" customHeight="1">
      <c r="A11" s="1026" t="s">
        <v>256</v>
      </c>
      <c r="B11" s="1027">
        <v>56.408</v>
      </c>
      <c r="C11" s="1028">
        <v>474.944</v>
      </c>
      <c r="D11" s="1028">
        <f t="shared" si="0"/>
        <v>531.352</v>
      </c>
      <c r="E11" s="1029">
        <f t="shared" si="1"/>
        <v>0.016831724223175373</v>
      </c>
      <c r="F11" s="1027">
        <v>233.359</v>
      </c>
      <c r="G11" s="1028">
        <v>565.962</v>
      </c>
      <c r="H11" s="1028">
        <f t="shared" si="2"/>
        <v>799.321</v>
      </c>
      <c r="I11" s="1029">
        <f t="shared" si="3"/>
        <v>-0.3352457898641472</v>
      </c>
      <c r="J11" s="1027">
        <v>328.81199999999984</v>
      </c>
      <c r="K11" s="1028">
        <v>2729.8269999999998</v>
      </c>
      <c r="L11" s="1028">
        <f t="shared" si="4"/>
        <v>3058.6389999999997</v>
      </c>
      <c r="M11" s="1029">
        <f t="shared" si="5"/>
        <v>0.012161623280299468</v>
      </c>
      <c r="N11" s="1028">
        <v>1492.486</v>
      </c>
      <c r="O11" s="1028">
        <v>3104.1169999999997</v>
      </c>
      <c r="P11" s="1028">
        <f t="shared" si="6"/>
        <v>4596.603</v>
      </c>
      <c r="Q11" s="1029">
        <f t="shared" si="7"/>
        <v>-0.3345870852888536</v>
      </c>
    </row>
    <row r="12" spans="1:17" s="1030" customFormat="1" ht="18.75" customHeight="1" thickBot="1">
      <c r="A12" s="1031" t="s">
        <v>222</v>
      </c>
      <c r="B12" s="1032">
        <v>17.702999999999996</v>
      </c>
      <c r="C12" s="1033">
        <v>5.026</v>
      </c>
      <c r="D12" s="1033">
        <f t="shared" si="0"/>
        <v>22.728999999999996</v>
      </c>
      <c r="E12" s="1034">
        <f t="shared" si="1"/>
        <v>0.0007199902510361361</v>
      </c>
      <c r="F12" s="1032">
        <v>14.661999999999997</v>
      </c>
      <c r="G12" s="1033">
        <v>2.1359999999999997</v>
      </c>
      <c r="H12" s="1033">
        <f t="shared" si="2"/>
        <v>16.798</v>
      </c>
      <c r="I12" s="1034">
        <f t="shared" si="3"/>
        <v>0.35307774735087505</v>
      </c>
      <c r="J12" s="1032">
        <v>103.23400000000002</v>
      </c>
      <c r="K12" s="1033">
        <v>80.71</v>
      </c>
      <c r="L12" s="1033">
        <f t="shared" si="4"/>
        <v>183.94400000000002</v>
      </c>
      <c r="M12" s="1034">
        <f t="shared" si="5"/>
        <v>0.0007313898870286443</v>
      </c>
      <c r="N12" s="1032">
        <v>114.619</v>
      </c>
      <c r="O12" s="1033">
        <v>123.344</v>
      </c>
      <c r="P12" s="1033">
        <f t="shared" si="6"/>
        <v>237.963</v>
      </c>
      <c r="Q12" s="1034">
        <f t="shared" si="7"/>
        <v>-0.22700587906523273</v>
      </c>
    </row>
    <row r="13" ht="13.5">
      <c r="A13" s="1035" t="s">
        <v>305</v>
      </c>
    </row>
    <row r="14" spans="1:3" ht="13.5">
      <c r="A14" s="1036" t="s">
        <v>306</v>
      </c>
      <c r="B14" s="1037"/>
      <c r="C14" s="1037"/>
    </row>
  </sheetData>
  <sheetProtection/>
  <mergeCells count="13">
    <mergeCell ref="F5:H5"/>
    <mergeCell ref="J5:L5"/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</mergeCells>
  <conditionalFormatting sqref="I1:I65536 Q2:Q65536">
    <cfRule type="cellIs" priority="2" dxfId="0" operator="lessThan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3"/>
  <sheetViews>
    <sheetView showGridLines="0" zoomScale="88" zoomScaleNormal="88" workbookViewId="0" topLeftCell="A1">
      <selection activeCell="A1" sqref="A1"/>
    </sheetView>
  </sheetViews>
  <sheetFormatPr defaultColWidth="11.00390625" defaultRowHeight="12.75"/>
  <cols>
    <col min="1" max="1" width="9.8515625" style="1" customWidth="1"/>
    <col min="2" max="2" width="16.42187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2" t="s">
        <v>0</v>
      </c>
      <c r="P1" s="3"/>
    </row>
    <row r="2" ht="5.25" customHeight="1"/>
    <row r="3" ht="3.75" customHeight="1" thickBot="1"/>
    <row r="4" spans="1:16" ht="13.5" customHeight="1" thickTop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5.2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3"/>
    </row>
    <row r="7" spans="1:16" ht="16.5" customHeight="1" thickTop="1">
      <c r="A7" s="14"/>
      <c r="B7" s="15"/>
      <c r="C7" s="16" t="s">
        <v>2</v>
      </c>
      <c r="D7" s="17"/>
      <c r="E7" s="17"/>
      <c r="F7" s="18"/>
      <c r="G7" s="19" t="s">
        <v>3</v>
      </c>
      <c r="H7" s="20"/>
      <c r="I7" s="20"/>
      <c r="J7" s="20"/>
      <c r="K7" s="20"/>
      <c r="L7" s="20"/>
      <c r="M7" s="20"/>
      <c r="N7" s="21"/>
      <c r="O7" s="22" t="s">
        <v>4</v>
      </c>
      <c r="P7" s="23"/>
    </row>
    <row r="8" spans="1:16" ht="3.75" customHeight="1" thickBot="1">
      <c r="A8" s="24"/>
      <c r="B8" s="25"/>
      <c r="C8" s="26"/>
      <c r="D8" s="27"/>
      <c r="E8" s="27"/>
      <c r="F8" s="28"/>
      <c r="G8" s="29"/>
      <c r="H8" s="22"/>
      <c r="I8" s="22"/>
      <c r="J8" s="22"/>
      <c r="K8" s="22"/>
      <c r="L8" s="22"/>
      <c r="M8" s="22"/>
      <c r="N8" s="23"/>
      <c r="O8" s="30"/>
      <c r="P8" s="31"/>
    </row>
    <row r="9" spans="1:16" ht="21.75" customHeight="1" thickBot="1" thickTop="1">
      <c r="A9" s="32" t="s">
        <v>5</v>
      </c>
      <c r="B9" s="33"/>
      <c r="C9" s="34" t="s">
        <v>6</v>
      </c>
      <c r="D9" s="35" t="s">
        <v>7</v>
      </c>
      <c r="E9" s="20" t="s">
        <v>8</v>
      </c>
      <c r="F9" s="36" t="s">
        <v>9</v>
      </c>
      <c r="G9" s="37" t="s">
        <v>6</v>
      </c>
      <c r="H9" s="38"/>
      <c r="I9" s="39"/>
      <c r="J9" s="40" t="s">
        <v>7</v>
      </c>
      <c r="K9" s="41"/>
      <c r="L9" s="42"/>
      <c r="M9" s="43" t="s">
        <v>8</v>
      </c>
      <c r="N9" s="44" t="s">
        <v>9</v>
      </c>
      <c r="O9" s="45" t="s">
        <v>6</v>
      </c>
      <c r="P9" s="46" t="s">
        <v>9</v>
      </c>
    </row>
    <row r="10" spans="1:16" ht="9" customHeight="1">
      <c r="A10" s="24"/>
      <c r="B10" s="25"/>
      <c r="C10" s="47"/>
      <c r="D10" s="48"/>
      <c r="E10" s="49"/>
      <c r="F10" s="50"/>
      <c r="G10" s="51" t="s">
        <v>10</v>
      </c>
      <c r="H10" s="52" t="s">
        <v>10</v>
      </c>
      <c r="I10" s="53" t="s">
        <v>10</v>
      </c>
      <c r="J10" s="54" t="s">
        <v>10</v>
      </c>
      <c r="K10" s="52" t="s">
        <v>10</v>
      </c>
      <c r="L10" s="54" t="s">
        <v>10</v>
      </c>
      <c r="M10" s="55"/>
      <c r="N10" s="56"/>
      <c r="O10" s="57"/>
      <c r="P10" s="58"/>
    </row>
    <row r="11" spans="1:16" ht="15.75" customHeight="1" thickBot="1">
      <c r="A11" s="59"/>
      <c r="B11" s="60"/>
      <c r="C11" s="61"/>
      <c r="D11" s="62"/>
      <c r="E11" s="63"/>
      <c r="F11" s="64"/>
      <c r="G11" s="65" t="s">
        <v>11</v>
      </c>
      <c r="H11" s="66" t="s">
        <v>12</v>
      </c>
      <c r="I11" s="67" t="s">
        <v>13</v>
      </c>
      <c r="J11" s="68" t="s">
        <v>14</v>
      </c>
      <c r="K11" s="66" t="s">
        <v>15</v>
      </c>
      <c r="L11" s="68" t="s">
        <v>13</v>
      </c>
      <c r="M11" s="69"/>
      <c r="N11" s="70"/>
      <c r="O11" s="71"/>
      <c r="P11" s="72"/>
    </row>
    <row r="12" spans="1:16" s="89" customFormat="1" ht="18" customHeight="1" thickTop="1">
      <c r="A12" s="73">
        <v>2008</v>
      </c>
      <c r="B12" s="74" t="s">
        <v>16</v>
      </c>
      <c r="C12" s="75">
        <v>757080</v>
      </c>
      <c r="D12" s="76">
        <v>9446.288000000004</v>
      </c>
      <c r="E12" s="77">
        <v>1111.41</v>
      </c>
      <c r="F12" s="78">
        <f>E12+D12</f>
        <v>10557.698000000004</v>
      </c>
      <c r="G12" s="79">
        <v>255575</v>
      </c>
      <c r="H12" s="80">
        <v>235678</v>
      </c>
      <c r="I12" s="81">
        <f aca="true" t="shared" si="0" ref="I12:I23">H12+G12</f>
        <v>491253</v>
      </c>
      <c r="J12" s="82">
        <v>27736.967999999997</v>
      </c>
      <c r="K12" s="83">
        <v>14969.558999999997</v>
      </c>
      <c r="L12" s="84">
        <f aca="true" t="shared" si="1" ref="L12:L23">K12+J12</f>
        <v>42706.526999999995</v>
      </c>
      <c r="M12" s="85">
        <v>696.267</v>
      </c>
      <c r="N12" s="86">
        <f aca="true" t="shared" si="2" ref="N12:N28">L12+M12</f>
        <v>43402.793999999994</v>
      </c>
      <c r="O12" s="87">
        <f aca="true" t="shared" si="3" ref="O12:O23">I12+C12</f>
        <v>1248333</v>
      </c>
      <c r="P12" s="88">
        <f aca="true" t="shared" si="4" ref="P12:P23">N12+F12</f>
        <v>53960.492</v>
      </c>
    </row>
    <row r="13" spans="1:16" s="106" customFormat="1" ht="18" customHeight="1">
      <c r="A13" s="90"/>
      <c r="B13" s="91" t="s">
        <v>17</v>
      </c>
      <c r="C13" s="92">
        <v>716101</v>
      </c>
      <c r="D13" s="93">
        <v>10395.962000000007</v>
      </c>
      <c r="E13" s="94">
        <v>1127.4769999999999</v>
      </c>
      <c r="F13" s="95">
        <f aca="true" t="shared" si="5" ref="F13:F31">E13+D13</f>
        <v>11523.439000000006</v>
      </c>
      <c r="G13" s="96">
        <v>199075</v>
      </c>
      <c r="H13" s="97">
        <v>178691</v>
      </c>
      <c r="I13" s="98">
        <f t="shared" si="0"/>
        <v>377766</v>
      </c>
      <c r="J13" s="99">
        <v>31851.071</v>
      </c>
      <c r="K13" s="100">
        <v>16198.118999999993</v>
      </c>
      <c r="L13" s="101">
        <f t="shared" si="1"/>
        <v>48049.189999999995</v>
      </c>
      <c r="M13" s="102">
        <v>635.2089999999997</v>
      </c>
      <c r="N13" s="103">
        <f t="shared" si="2"/>
        <v>48684.399</v>
      </c>
      <c r="O13" s="104">
        <f t="shared" si="3"/>
        <v>1093867</v>
      </c>
      <c r="P13" s="105">
        <f t="shared" si="4"/>
        <v>60207.838</v>
      </c>
    </row>
    <row r="14" spans="1:16" ht="18" customHeight="1">
      <c r="A14" s="90"/>
      <c r="B14" s="91" t="s">
        <v>18</v>
      </c>
      <c r="C14" s="92">
        <v>719361</v>
      </c>
      <c r="D14" s="93">
        <v>9604.151999999998</v>
      </c>
      <c r="E14" s="94">
        <v>1063.6180000000002</v>
      </c>
      <c r="F14" s="95">
        <f t="shared" si="5"/>
        <v>10667.769999999999</v>
      </c>
      <c r="G14" s="96">
        <v>219937</v>
      </c>
      <c r="H14" s="97">
        <v>202088</v>
      </c>
      <c r="I14" s="98">
        <f t="shared" si="0"/>
        <v>422025</v>
      </c>
      <c r="J14" s="107">
        <v>26506.808999999994</v>
      </c>
      <c r="K14" s="100">
        <v>16955.29</v>
      </c>
      <c r="L14" s="101">
        <f t="shared" si="1"/>
        <v>43462.098999999995</v>
      </c>
      <c r="M14" s="102">
        <v>874.6560000000001</v>
      </c>
      <c r="N14" s="103">
        <f t="shared" si="2"/>
        <v>44336.755</v>
      </c>
      <c r="O14" s="104">
        <f t="shared" si="3"/>
        <v>1141386</v>
      </c>
      <c r="P14" s="105">
        <f t="shared" si="4"/>
        <v>55004.524999999994</v>
      </c>
    </row>
    <row r="15" spans="1:16" ht="18" customHeight="1">
      <c r="A15" s="90"/>
      <c r="B15" s="91" t="s">
        <v>19</v>
      </c>
      <c r="C15" s="92">
        <v>695564</v>
      </c>
      <c r="D15" s="93">
        <v>11833.70700000001</v>
      </c>
      <c r="E15" s="94">
        <v>1260.01</v>
      </c>
      <c r="F15" s="95">
        <f t="shared" si="5"/>
        <v>13093.71700000001</v>
      </c>
      <c r="G15" s="96">
        <v>187202</v>
      </c>
      <c r="H15" s="97">
        <v>170251</v>
      </c>
      <c r="I15" s="98">
        <f t="shared" si="0"/>
        <v>357453</v>
      </c>
      <c r="J15" s="99">
        <v>31541.294999999995</v>
      </c>
      <c r="K15" s="100">
        <v>17155.534999999996</v>
      </c>
      <c r="L15" s="101">
        <f t="shared" si="1"/>
        <v>48696.82999999999</v>
      </c>
      <c r="M15" s="102">
        <v>819.915</v>
      </c>
      <c r="N15" s="103">
        <f t="shared" si="2"/>
        <v>49516.74499999999</v>
      </c>
      <c r="O15" s="104">
        <f t="shared" si="3"/>
        <v>1053017</v>
      </c>
      <c r="P15" s="105">
        <f t="shared" si="4"/>
        <v>62610.462</v>
      </c>
    </row>
    <row r="16" spans="1:16" s="108" customFormat="1" ht="18" customHeight="1">
      <c r="A16" s="90"/>
      <c r="B16" s="91" t="s">
        <v>20</v>
      </c>
      <c r="C16" s="92">
        <v>747547</v>
      </c>
      <c r="D16" s="93">
        <v>10278.163000000004</v>
      </c>
      <c r="E16" s="94">
        <v>1307.2579999999998</v>
      </c>
      <c r="F16" s="95">
        <f t="shared" si="5"/>
        <v>11585.421000000004</v>
      </c>
      <c r="G16" s="96">
        <v>205654</v>
      </c>
      <c r="H16" s="97">
        <v>192443</v>
      </c>
      <c r="I16" s="98">
        <f t="shared" si="0"/>
        <v>398097</v>
      </c>
      <c r="J16" s="99">
        <v>29112.065000000013</v>
      </c>
      <c r="K16" s="100">
        <v>17072.367000000006</v>
      </c>
      <c r="L16" s="101">
        <f t="shared" si="1"/>
        <v>46184.432000000015</v>
      </c>
      <c r="M16" s="102">
        <v>847.5180000000003</v>
      </c>
      <c r="N16" s="103">
        <f t="shared" si="2"/>
        <v>47031.95000000002</v>
      </c>
      <c r="O16" s="104">
        <f t="shared" si="3"/>
        <v>1145644</v>
      </c>
      <c r="P16" s="105">
        <f t="shared" si="4"/>
        <v>58617.37100000002</v>
      </c>
    </row>
    <row r="17" spans="1:16" ht="18" customHeight="1">
      <c r="A17" s="90"/>
      <c r="B17" s="91" t="s">
        <v>21</v>
      </c>
      <c r="C17" s="92">
        <v>737778</v>
      </c>
      <c r="D17" s="93">
        <v>11046.85200000001</v>
      </c>
      <c r="E17" s="94">
        <v>1234.525</v>
      </c>
      <c r="F17" s="95">
        <f t="shared" si="5"/>
        <v>12281.37700000001</v>
      </c>
      <c r="G17" s="96">
        <v>244421</v>
      </c>
      <c r="H17" s="97">
        <v>221068</v>
      </c>
      <c r="I17" s="98">
        <f t="shared" si="0"/>
        <v>465489</v>
      </c>
      <c r="J17" s="99">
        <v>24249.703999999998</v>
      </c>
      <c r="K17" s="100">
        <v>14916.06</v>
      </c>
      <c r="L17" s="101">
        <f t="shared" si="1"/>
        <v>39165.763999999996</v>
      </c>
      <c r="M17" s="102">
        <v>684.81</v>
      </c>
      <c r="N17" s="103">
        <f t="shared" si="2"/>
        <v>39850.57399999999</v>
      </c>
      <c r="O17" s="104">
        <f t="shared" si="3"/>
        <v>1203267</v>
      </c>
      <c r="P17" s="105">
        <f t="shared" si="4"/>
        <v>52131.951</v>
      </c>
    </row>
    <row r="18" spans="1:16" s="124" customFormat="1" ht="18" customHeight="1">
      <c r="A18" s="90"/>
      <c r="B18" s="109" t="s">
        <v>22</v>
      </c>
      <c r="C18" s="110">
        <v>792705</v>
      </c>
      <c r="D18" s="111">
        <v>11227.408000000009</v>
      </c>
      <c r="E18" s="112">
        <v>1295.2739999999994</v>
      </c>
      <c r="F18" s="113">
        <f t="shared" si="5"/>
        <v>12522.682000000008</v>
      </c>
      <c r="G18" s="114">
        <v>248945</v>
      </c>
      <c r="H18" s="115">
        <v>267869</v>
      </c>
      <c r="I18" s="116">
        <f t="shared" si="0"/>
        <v>516814</v>
      </c>
      <c r="J18" s="117">
        <v>22693.72200000001</v>
      </c>
      <c r="K18" s="118">
        <v>15360.84</v>
      </c>
      <c r="L18" s="119">
        <f t="shared" si="1"/>
        <v>38054.562000000005</v>
      </c>
      <c r="M18" s="120">
        <v>848.238</v>
      </c>
      <c r="N18" s="121">
        <f t="shared" si="2"/>
        <v>38902.8</v>
      </c>
      <c r="O18" s="122">
        <f t="shared" si="3"/>
        <v>1309519</v>
      </c>
      <c r="P18" s="123">
        <f t="shared" si="4"/>
        <v>51425.48200000001</v>
      </c>
    </row>
    <row r="19" spans="1:16" ht="18" customHeight="1">
      <c r="A19" s="90"/>
      <c r="B19" s="91" t="s">
        <v>23</v>
      </c>
      <c r="C19" s="92">
        <v>776785</v>
      </c>
      <c r="D19" s="93">
        <v>10271.205000000004</v>
      </c>
      <c r="E19" s="94">
        <v>1429.3129999999999</v>
      </c>
      <c r="F19" s="95">
        <f t="shared" si="5"/>
        <v>11700.518000000004</v>
      </c>
      <c r="G19" s="96">
        <v>263037</v>
      </c>
      <c r="H19" s="97">
        <v>240350</v>
      </c>
      <c r="I19" s="98">
        <f t="shared" si="0"/>
        <v>503387</v>
      </c>
      <c r="J19" s="99">
        <v>24164.811999999998</v>
      </c>
      <c r="K19" s="100">
        <v>14788.021000000004</v>
      </c>
      <c r="L19" s="101">
        <f t="shared" si="1"/>
        <v>38952.833</v>
      </c>
      <c r="M19" s="102">
        <v>799.49</v>
      </c>
      <c r="N19" s="103">
        <f t="shared" si="2"/>
        <v>39752.323</v>
      </c>
      <c r="O19" s="104">
        <f t="shared" si="3"/>
        <v>1280172</v>
      </c>
      <c r="P19" s="105">
        <f t="shared" si="4"/>
        <v>51452.841</v>
      </c>
    </row>
    <row r="20" spans="1:16" ht="18" customHeight="1">
      <c r="A20" s="90"/>
      <c r="B20" s="91" t="s">
        <v>24</v>
      </c>
      <c r="C20" s="92">
        <v>719497</v>
      </c>
      <c r="D20" s="93">
        <v>10158.707999999999</v>
      </c>
      <c r="E20" s="94">
        <v>1411.8120000000001</v>
      </c>
      <c r="F20" s="95">
        <f t="shared" si="5"/>
        <v>11570.519999999999</v>
      </c>
      <c r="G20" s="96">
        <v>212925</v>
      </c>
      <c r="H20" s="97">
        <v>186143</v>
      </c>
      <c r="I20" s="98">
        <f t="shared" si="0"/>
        <v>399068</v>
      </c>
      <c r="J20" s="99">
        <v>23076.188</v>
      </c>
      <c r="K20" s="100">
        <v>14316.444000000001</v>
      </c>
      <c r="L20" s="101">
        <f t="shared" si="1"/>
        <v>37392.632</v>
      </c>
      <c r="M20" s="102">
        <v>672.7810000000002</v>
      </c>
      <c r="N20" s="103">
        <f t="shared" si="2"/>
        <v>38065.413</v>
      </c>
      <c r="O20" s="104">
        <f t="shared" si="3"/>
        <v>1118565</v>
      </c>
      <c r="P20" s="105">
        <f t="shared" si="4"/>
        <v>49635.933</v>
      </c>
    </row>
    <row r="21" spans="1:16" ht="18" customHeight="1">
      <c r="A21" s="90"/>
      <c r="B21" s="91" t="s">
        <v>25</v>
      </c>
      <c r="C21" s="92">
        <v>790262</v>
      </c>
      <c r="D21" s="93">
        <v>10076.233999999993</v>
      </c>
      <c r="E21" s="94">
        <v>1375.682</v>
      </c>
      <c r="F21" s="95">
        <f t="shared" si="5"/>
        <v>11451.915999999994</v>
      </c>
      <c r="G21" s="96">
        <v>217530</v>
      </c>
      <c r="H21" s="97">
        <v>218821</v>
      </c>
      <c r="I21" s="98">
        <f t="shared" si="0"/>
        <v>436351</v>
      </c>
      <c r="J21" s="99">
        <v>26159.89900000001</v>
      </c>
      <c r="K21" s="100">
        <v>16647.113000000005</v>
      </c>
      <c r="L21" s="101">
        <f t="shared" si="1"/>
        <v>42807.01200000002</v>
      </c>
      <c r="M21" s="102">
        <v>772.4329999999993</v>
      </c>
      <c r="N21" s="103">
        <f t="shared" si="2"/>
        <v>43579.445000000014</v>
      </c>
      <c r="O21" s="104">
        <f t="shared" si="3"/>
        <v>1226613</v>
      </c>
      <c r="P21" s="105">
        <f t="shared" si="4"/>
        <v>55031.361000000004</v>
      </c>
    </row>
    <row r="22" spans="1:16" ht="18" customHeight="1">
      <c r="A22" s="90"/>
      <c r="B22" s="91" t="s">
        <v>26</v>
      </c>
      <c r="C22" s="92">
        <v>736828</v>
      </c>
      <c r="D22" s="93">
        <v>9723.853999999994</v>
      </c>
      <c r="E22" s="94">
        <v>1259.2869999999998</v>
      </c>
      <c r="F22" s="95">
        <f t="shared" si="5"/>
        <v>10983.140999999994</v>
      </c>
      <c r="G22" s="96">
        <v>200905</v>
      </c>
      <c r="H22" s="97">
        <v>210826</v>
      </c>
      <c r="I22" s="98">
        <f t="shared" si="0"/>
        <v>411731</v>
      </c>
      <c r="J22" s="99">
        <v>23934.81200000001</v>
      </c>
      <c r="K22" s="100">
        <v>15866.594</v>
      </c>
      <c r="L22" s="101">
        <f t="shared" si="1"/>
        <v>39801.40600000001</v>
      </c>
      <c r="M22" s="102">
        <v>425.03</v>
      </c>
      <c r="N22" s="103">
        <f t="shared" si="2"/>
        <v>40226.43600000001</v>
      </c>
      <c r="O22" s="104">
        <f t="shared" si="3"/>
        <v>1148559</v>
      </c>
      <c r="P22" s="105">
        <f t="shared" si="4"/>
        <v>51209.577000000005</v>
      </c>
    </row>
    <row r="23" spans="1:16" ht="18" customHeight="1" thickBot="1">
      <c r="A23" s="125"/>
      <c r="B23" s="91" t="s">
        <v>27</v>
      </c>
      <c r="C23" s="92">
        <v>794657</v>
      </c>
      <c r="D23" s="93">
        <v>9226.326999999996</v>
      </c>
      <c r="E23" s="94">
        <v>1407.675</v>
      </c>
      <c r="F23" s="95">
        <f t="shared" si="5"/>
        <v>10634.001999999995</v>
      </c>
      <c r="G23" s="96">
        <v>224109</v>
      </c>
      <c r="H23" s="97">
        <v>270938</v>
      </c>
      <c r="I23" s="98">
        <f t="shared" si="0"/>
        <v>495047</v>
      </c>
      <c r="J23" s="99">
        <v>21571.310999999994</v>
      </c>
      <c r="K23" s="100">
        <v>15561.695999999994</v>
      </c>
      <c r="L23" s="101">
        <f t="shared" si="1"/>
        <v>37133.00699999999</v>
      </c>
      <c r="M23" s="102">
        <v>612.695</v>
      </c>
      <c r="N23" s="103">
        <f t="shared" si="2"/>
        <v>37745.70199999999</v>
      </c>
      <c r="O23" s="104">
        <f t="shared" si="3"/>
        <v>1289704</v>
      </c>
      <c r="P23" s="105">
        <f t="shared" si="4"/>
        <v>48379.70399999998</v>
      </c>
    </row>
    <row r="24" spans="1:16" ht="3.75" customHeight="1">
      <c r="A24" s="126"/>
      <c r="B24" s="127"/>
      <c r="C24" s="128"/>
      <c r="D24" s="129"/>
      <c r="E24" s="130"/>
      <c r="F24" s="131">
        <f t="shared" si="5"/>
        <v>0</v>
      </c>
      <c r="G24" s="132"/>
      <c r="H24" s="133"/>
      <c r="I24" s="134"/>
      <c r="J24" s="135"/>
      <c r="K24" s="133"/>
      <c r="L24" s="136"/>
      <c r="M24" s="137"/>
      <c r="N24" s="138">
        <f t="shared" si="2"/>
        <v>0</v>
      </c>
      <c r="O24" s="139"/>
      <c r="P24" s="140"/>
    </row>
    <row r="25" spans="1:16" s="89" customFormat="1" ht="18" customHeight="1">
      <c r="A25" s="141">
        <v>2009</v>
      </c>
      <c r="B25" s="74" t="s">
        <v>16</v>
      </c>
      <c r="C25" s="75">
        <v>733018</v>
      </c>
      <c r="D25" s="76">
        <v>6659.961000000001</v>
      </c>
      <c r="E25" s="77">
        <v>898.682</v>
      </c>
      <c r="F25" s="78">
        <f t="shared" si="5"/>
        <v>7558.643000000001</v>
      </c>
      <c r="G25" s="142">
        <v>268696</v>
      </c>
      <c r="H25" s="80">
        <v>240173</v>
      </c>
      <c r="I25" s="81">
        <f aca="true" t="shared" si="6" ref="I25:I31">H25+G25</f>
        <v>508869</v>
      </c>
      <c r="J25" s="82">
        <v>24869.754</v>
      </c>
      <c r="K25" s="83">
        <v>11481.022999999997</v>
      </c>
      <c r="L25" s="84">
        <f aca="true" t="shared" si="7" ref="L25:L31">K25+J25</f>
        <v>36350.777</v>
      </c>
      <c r="M25" s="143">
        <v>393.9170000000001</v>
      </c>
      <c r="N25" s="144">
        <f t="shared" si="2"/>
        <v>36744.694</v>
      </c>
      <c r="O25" s="145">
        <f aca="true" t="shared" si="8" ref="O25:O30">I25+C25</f>
        <v>1241887</v>
      </c>
      <c r="P25" s="88">
        <f aca="true" t="shared" si="9" ref="P25:P30">N25+F25</f>
        <v>44303.33700000001</v>
      </c>
    </row>
    <row r="26" spans="1:16" s="89" customFormat="1" ht="18" customHeight="1">
      <c r="A26" s="146"/>
      <c r="B26" s="74" t="s">
        <v>17</v>
      </c>
      <c r="C26" s="75">
        <v>668872</v>
      </c>
      <c r="D26" s="76">
        <v>8288.55</v>
      </c>
      <c r="E26" s="77">
        <v>1067.4029999999998</v>
      </c>
      <c r="F26" s="78">
        <f t="shared" si="5"/>
        <v>9355.953</v>
      </c>
      <c r="G26" s="142">
        <v>192435</v>
      </c>
      <c r="H26" s="80">
        <v>178630</v>
      </c>
      <c r="I26" s="81">
        <f t="shared" si="6"/>
        <v>371065</v>
      </c>
      <c r="J26" s="82">
        <v>24124.997</v>
      </c>
      <c r="K26" s="83">
        <v>12126.486000000004</v>
      </c>
      <c r="L26" s="84">
        <f t="shared" si="7"/>
        <v>36251.48300000001</v>
      </c>
      <c r="M26" s="143">
        <v>476.25</v>
      </c>
      <c r="N26" s="144">
        <f t="shared" si="2"/>
        <v>36727.73300000001</v>
      </c>
      <c r="O26" s="145">
        <f t="shared" si="8"/>
        <v>1039937</v>
      </c>
      <c r="P26" s="88">
        <f t="shared" si="9"/>
        <v>46083.68600000001</v>
      </c>
    </row>
    <row r="27" spans="1:16" s="89" customFormat="1" ht="18" customHeight="1">
      <c r="A27" s="146"/>
      <c r="B27" s="74" t="s">
        <v>18</v>
      </c>
      <c r="C27" s="75">
        <v>744157</v>
      </c>
      <c r="D27" s="76">
        <v>9133.391</v>
      </c>
      <c r="E27" s="77">
        <v>1100.859</v>
      </c>
      <c r="F27" s="78">
        <f t="shared" si="5"/>
        <v>10234.25</v>
      </c>
      <c r="G27" s="142">
        <v>213521</v>
      </c>
      <c r="H27" s="80">
        <v>191654</v>
      </c>
      <c r="I27" s="81">
        <f t="shared" si="6"/>
        <v>405175</v>
      </c>
      <c r="J27" s="82">
        <v>21728.26</v>
      </c>
      <c r="K27" s="83">
        <v>12754.587999999998</v>
      </c>
      <c r="L27" s="84">
        <f t="shared" si="7"/>
        <v>34482.848</v>
      </c>
      <c r="M27" s="143">
        <v>524.753</v>
      </c>
      <c r="N27" s="144">
        <f t="shared" si="2"/>
        <v>35007.600999999995</v>
      </c>
      <c r="O27" s="145">
        <f t="shared" si="8"/>
        <v>1149332</v>
      </c>
      <c r="P27" s="88">
        <f t="shared" si="9"/>
        <v>45241.850999999995</v>
      </c>
    </row>
    <row r="28" spans="1:16" s="89" customFormat="1" ht="18" customHeight="1">
      <c r="A28" s="146"/>
      <c r="B28" s="74" t="s">
        <v>19</v>
      </c>
      <c r="C28" s="75">
        <v>755671</v>
      </c>
      <c r="D28" s="76">
        <v>8008.049999999994</v>
      </c>
      <c r="E28" s="77">
        <v>1101.4259999999997</v>
      </c>
      <c r="F28" s="78">
        <f t="shared" si="5"/>
        <v>9109.475999999993</v>
      </c>
      <c r="G28" s="142">
        <v>211311</v>
      </c>
      <c r="H28" s="80">
        <v>206202</v>
      </c>
      <c r="I28" s="81">
        <f t="shared" si="6"/>
        <v>417513</v>
      </c>
      <c r="J28" s="82">
        <v>29153.026</v>
      </c>
      <c r="K28" s="83">
        <v>12862.082000000002</v>
      </c>
      <c r="L28" s="84">
        <f t="shared" si="7"/>
        <v>42015.10800000001</v>
      </c>
      <c r="M28" s="143">
        <v>422.771</v>
      </c>
      <c r="N28" s="144">
        <f t="shared" si="2"/>
        <v>42437.87900000001</v>
      </c>
      <c r="O28" s="145">
        <f t="shared" si="8"/>
        <v>1173184</v>
      </c>
      <c r="P28" s="88">
        <f t="shared" si="9"/>
        <v>51547.355</v>
      </c>
    </row>
    <row r="29" spans="1:16" s="89" customFormat="1" ht="18" customHeight="1">
      <c r="A29" s="147"/>
      <c r="B29" s="74" t="s">
        <v>20</v>
      </c>
      <c r="C29" s="75">
        <v>724014</v>
      </c>
      <c r="D29" s="76">
        <v>8281.360999999999</v>
      </c>
      <c r="E29" s="77">
        <v>1165.6030000000003</v>
      </c>
      <c r="F29" s="78">
        <f t="shared" si="5"/>
        <v>9446.964</v>
      </c>
      <c r="G29" s="142">
        <v>200323</v>
      </c>
      <c r="H29" s="80">
        <v>193831</v>
      </c>
      <c r="I29" s="81">
        <f t="shared" si="6"/>
        <v>394154</v>
      </c>
      <c r="J29" s="82">
        <v>25172.90299999998</v>
      </c>
      <c r="K29" s="83">
        <v>12921.118000000004</v>
      </c>
      <c r="L29" s="84">
        <f t="shared" si="7"/>
        <v>38094.020999999986</v>
      </c>
      <c r="M29" s="143">
        <v>527.35</v>
      </c>
      <c r="N29" s="144">
        <f>L29+M29</f>
        <v>38621.370999999985</v>
      </c>
      <c r="O29" s="145">
        <f t="shared" si="8"/>
        <v>1118168</v>
      </c>
      <c r="P29" s="88">
        <f t="shared" si="9"/>
        <v>48068.334999999985</v>
      </c>
    </row>
    <row r="30" spans="1:16" s="89" customFormat="1" ht="18" customHeight="1">
      <c r="A30" s="147"/>
      <c r="B30" s="74" t="s">
        <v>21</v>
      </c>
      <c r="C30" s="75">
        <v>823588</v>
      </c>
      <c r="D30" s="76">
        <v>8326.751999999993</v>
      </c>
      <c r="E30" s="77">
        <v>1048.11</v>
      </c>
      <c r="F30" s="78">
        <f t="shared" si="5"/>
        <v>9374.861999999994</v>
      </c>
      <c r="G30" s="142">
        <v>247368</v>
      </c>
      <c r="H30" s="80">
        <v>250328</v>
      </c>
      <c r="I30" s="81">
        <f t="shared" si="6"/>
        <v>497696</v>
      </c>
      <c r="J30" s="82">
        <v>21071.08800000001</v>
      </c>
      <c r="K30" s="83">
        <v>11665.431</v>
      </c>
      <c r="L30" s="84">
        <f t="shared" si="7"/>
        <v>32736.51900000001</v>
      </c>
      <c r="M30" s="143">
        <v>484.78</v>
      </c>
      <c r="N30" s="144">
        <f>L30+M30</f>
        <v>33221.29900000001</v>
      </c>
      <c r="O30" s="145">
        <f t="shared" si="8"/>
        <v>1321284</v>
      </c>
      <c r="P30" s="88">
        <f t="shared" si="9"/>
        <v>42596.16100000001</v>
      </c>
    </row>
    <row r="31" spans="1:16" s="164" customFormat="1" ht="18" customHeight="1" thickBot="1">
      <c r="A31" s="148"/>
      <c r="B31" s="149" t="s">
        <v>22</v>
      </c>
      <c r="C31" s="150">
        <v>925096</v>
      </c>
      <c r="D31" s="151">
        <v>8680.382000000003</v>
      </c>
      <c r="E31" s="152">
        <v>1272.103</v>
      </c>
      <c r="F31" s="153">
        <f t="shared" si="5"/>
        <v>9952.485000000004</v>
      </c>
      <c r="G31" s="154">
        <v>245574</v>
      </c>
      <c r="H31" s="155">
        <v>281837</v>
      </c>
      <c r="I31" s="156">
        <f t="shared" si="6"/>
        <v>527411</v>
      </c>
      <c r="J31" s="157">
        <v>20224.18899999999</v>
      </c>
      <c r="K31" s="158">
        <v>11344.294000000004</v>
      </c>
      <c r="L31" s="159">
        <f t="shared" si="7"/>
        <v>31568.482999999993</v>
      </c>
      <c r="M31" s="160">
        <v>582.0060000000003</v>
      </c>
      <c r="N31" s="161">
        <f>L31+M31</f>
        <v>32150.488999999994</v>
      </c>
      <c r="O31" s="162">
        <f>I31+C31</f>
        <v>1452507</v>
      </c>
      <c r="P31" s="163">
        <f>N31+F31</f>
        <v>42102.974</v>
      </c>
    </row>
    <row r="32" spans="1:16" ht="18" customHeight="1">
      <c r="A32" s="165" t="s">
        <v>28</v>
      </c>
      <c r="B32" s="127"/>
      <c r="C32" s="166"/>
      <c r="D32" s="135"/>
      <c r="E32" s="167"/>
      <c r="F32" s="168"/>
      <c r="G32" s="169"/>
      <c r="H32" s="133"/>
      <c r="I32" s="134"/>
      <c r="J32" s="135"/>
      <c r="K32" s="133"/>
      <c r="L32" s="136"/>
      <c r="M32" s="170"/>
      <c r="N32" s="138"/>
      <c r="O32" s="139"/>
      <c r="P32" s="140"/>
    </row>
    <row r="33" spans="1:16" ht="18" customHeight="1">
      <c r="A33" s="171" t="s">
        <v>29</v>
      </c>
      <c r="B33" s="91"/>
      <c r="C33" s="92">
        <f>SUM(C12:C18)</f>
        <v>5166136</v>
      </c>
      <c r="D33" s="93">
        <f aca="true" t="shared" si="10" ref="D33:P33">SUM(D12:D18)</f>
        <v>73832.53200000005</v>
      </c>
      <c r="E33" s="94">
        <f t="shared" si="10"/>
        <v>8399.572</v>
      </c>
      <c r="F33" s="95">
        <f t="shared" si="10"/>
        <v>82232.10400000005</v>
      </c>
      <c r="G33" s="96">
        <f t="shared" si="10"/>
        <v>1560809</v>
      </c>
      <c r="H33" s="97">
        <f t="shared" si="10"/>
        <v>1468088</v>
      </c>
      <c r="I33" s="172">
        <f t="shared" si="10"/>
        <v>3028897</v>
      </c>
      <c r="J33" s="173">
        <f t="shared" si="10"/>
        <v>193691.63400000002</v>
      </c>
      <c r="K33" s="100">
        <f t="shared" si="10"/>
        <v>112627.76999999999</v>
      </c>
      <c r="L33" s="101">
        <f t="shared" si="10"/>
        <v>306319.404</v>
      </c>
      <c r="M33" s="174">
        <f t="shared" si="10"/>
        <v>5406.613</v>
      </c>
      <c r="N33" s="103">
        <f t="shared" si="10"/>
        <v>311726.017</v>
      </c>
      <c r="O33" s="175">
        <f t="shared" si="10"/>
        <v>8195033</v>
      </c>
      <c r="P33" s="105">
        <f t="shared" si="10"/>
        <v>393958.12100000004</v>
      </c>
    </row>
    <row r="34" spans="1:16" ht="18" customHeight="1" thickBot="1">
      <c r="A34" s="171" t="s">
        <v>30</v>
      </c>
      <c r="B34" s="91"/>
      <c r="C34" s="92">
        <f>SUM(C25:C31)</f>
        <v>5374416</v>
      </c>
      <c r="D34" s="93">
        <f aca="true" t="shared" si="11" ref="D34:P34">SUM(D25:D31)</f>
        <v>57378.44699999999</v>
      </c>
      <c r="E34" s="94">
        <f t="shared" si="11"/>
        <v>7654.185999999999</v>
      </c>
      <c r="F34" s="95">
        <f t="shared" si="11"/>
        <v>65032.63299999999</v>
      </c>
      <c r="G34" s="96">
        <f t="shared" si="11"/>
        <v>1579228</v>
      </c>
      <c r="H34" s="97">
        <f t="shared" si="11"/>
        <v>1542655</v>
      </c>
      <c r="I34" s="172">
        <f t="shared" si="11"/>
        <v>3121883</v>
      </c>
      <c r="J34" s="173">
        <f t="shared" si="11"/>
        <v>166344.21699999998</v>
      </c>
      <c r="K34" s="100">
        <f t="shared" si="11"/>
        <v>85155.02200000001</v>
      </c>
      <c r="L34" s="101">
        <f t="shared" si="11"/>
        <v>251499.239</v>
      </c>
      <c r="M34" s="174">
        <f t="shared" si="11"/>
        <v>3411.827</v>
      </c>
      <c r="N34" s="103">
        <f t="shared" si="11"/>
        <v>254911.066</v>
      </c>
      <c r="O34" s="175">
        <f t="shared" si="11"/>
        <v>8496299</v>
      </c>
      <c r="P34" s="176">
        <f t="shared" si="11"/>
        <v>319943.699</v>
      </c>
    </row>
    <row r="35" spans="1:16" ht="16.5" customHeight="1">
      <c r="A35" s="177" t="s">
        <v>31</v>
      </c>
      <c r="B35" s="127"/>
      <c r="C35" s="166"/>
      <c r="D35" s="135"/>
      <c r="E35" s="137"/>
      <c r="F35" s="168"/>
      <c r="G35" s="132"/>
      <c r="H35" s="133"/>
      <c r="I35" s="134"/>
      <c r="J35" s="135"/>
      <c r="K35" s="133"/>
      <c r="L35" s="136"/>
      <c r="M35" s="170"/>
      <c r="N35" s="138"/>
      <c r="O35" s="178"/>
      <c r="P35" s="140"/>
    </row>
    <row r="36" spans="1:16" ht="16.5" customHeight="1">
      <c r="A36" s="171" t="s">
        <v>32</v>
      </c>
      <c r="B36" s="179"/>
      <c r="C36" s="180">
        <f>(C31/C18-1)*100</f>
        <v>16.701168782838515</v>
      </c>
      <c r="D36" s="181">
        <f aca="true" t="shared" si="12" ref="D36:P36">(D31/D18-1)*100</f>
        <v>-22.685788206859524</v>
      </c>
      <c r="E36" s="182">
        <f t="shared" si="12"/>
        <v>-1.788887910974768</v>
      </c>
      <c r="F36" s="183">
        <f t="shared" si="12"/>
        <v>-20.52433336564805</v>
      </c>
      <c r="G36" s="184">
        <f t="shared" si="12"/>
        <v>-1.3541143626102148</v>
      </c>
      <c r="H36" s="185">
        <f t="shared" si="12"/>
        <v>5.21448917194598</v>
      </c>
      <c r="I36" s="186">
        <f t="shared" si="12"/>
        <v>2.0504475497954866</v>
      </c>
      <c r="J36" s="181">
        <f t="shared" si="12"/>
        <v>-10.882009570752727</v>
      </c>
      <c r="K36" s="187">
        <f t="shared" si="12"/>
        <v>-26.147958054377206</v>
      </c>
      <c r="L36" s="187">
        <f t="shared" si="12"/>
        <v>-17.044156230204443</v>
      </c>
      <c r="M36" s="182">
        <f t="shared" si="12"/>
        <v>-31.38647407920887</v>
      </c>
      <c r="N36" s="183">
        <f t="shared" si="12"/>
        <v>-17.356876625847008</v>
      </c>
      <c r="O36" s="188">
        <f t="shared" si="12"/>
        <v>10.919123739327198</v>
      </c>
      <c r="P36" s="189">
        <f t="shared" si="12"/>
        <v>-18.12818788942028</v>
      </c>
    </row>
    <row r="37" spans="1:16" ht="6.75" customHeight="1" thickBot="1">
      <c r="A37" s="190"/>
      <c r="B37" s="191"/>
      <c r="C37" s="192"/>
      <c r="D37" s="193"/>
      <c r="E37" s="194"/>
      <c r="F37" s="195"/>
      <c r="G37" s="196"/>
      <c r="H37" s="197"/>
      <c r="I37" s="198"/>
      <c r="J37" s="199"/>
      <c r="K37" s="197"/>
      <c r="L37" s="197"/>
      <c r="M37" s="200"/>
      <c r="N37" s="201"/>
      <c r="O37" s="202"/>
      <c r="P37" s="203"/>
    </row>
    <row r="38" spans="1:16" ht="16.5" customHeight="1">
      <c r="A38" s="204" t="s">
        <v>33</v>
      </c>
      <c r="B38" s="91"/>
      <c r="C38" s="205"/>
      <c r="D38" s="206"/>
      <c r="E38" s="182"/>
      <c r="F38" s="183"/>
      <c r="G38" s="184"/>
      <c r="H38" s="185"/>
      <c r="I38" s="207"/>
      <c r="J38" s="208"/>
      <c r="K38" s="185"/>
      <c r="L38" s="185"/>
      <c r="M38" s="209"/>
      <c r="N38" s="210"/>
      <c r="O38" s="211"/>
      <c r="P38" s="212"/>
    </row>
    <row r="39" spans="1:16" ht="16.5" customHeight="1" thickBot="1">
      <c r="A39" s="213" t="s">
        <v>34</v>
      </c>
      <c r="B39" s="214"/>
      <c r="C39" s="215">
        <f aca="true" t="shared" si="13" ref="C39:P39">(C34/C33-1)*100</f>
        <v>4.0316398948846865</v>
      </c>
      <c r="D39" s="216">
        <f t="shared" si="13"/>
        <v>-22.285684310542198</v>
      </c>
      <c r="E39" s="217">
        <f t="shared" si="13"/>
        <v>-8.874095013412608</v>
      </c>
      <c r="F39" s="218">
        <f t="shared" si="13"/>
        <v>-20.91576180514614</v>
      </c>
      <c r="G39" s="219">
        <f t="shared" si="13"/>
        <v>1.1800931440041573</v>
      </c>
      <c r="H39" s="220">
        <f t="shared" si="13"/>
        <v>5.079191438115416</v>
      </c>
      <c r="I39" s="221">
        <f t="shared" si="13"/>
        <v>3.069962431868767</v>
      </c>
      <c r="J39" s="216">
        <f t="shared" si="13"/>
        <v>-14.119049147987484</v>
      </c>
      <c r="K39" s="222">
        <f t="shared" si="13"/>
        <v>-24.39251704974713</v>
      </c>
      <c r="L39" s="222">
        <f t="shared" si="13"/>
        <v>-17.896406262268638</v>
      </c>
      <c r="M39" s="223">
        <f t="shared" si="13"/>
        <v>-36.895298405859634</v>
      </c>
      <c r="N39" s="224">
        <f t="shared" si="13"/>
        <v>-18.225925300293433</v>
      </c>
      <c r="O39" s="225">
        <f t="shared" si="13"/>
        <v>3.676202402113571</v>
      </c>
      <c r="P39" s="226">
        <f t="shared" si="13"/>
        <v>-18.787383240666845</v>
      </c>
    </row>
    <row r="40" spans="1:13" ht="12.75" customHeight="1" thickTop="1">
      <c r="A40" s="227" t="s">
        <v>35</v>
      </c>
      <c r="B40" s="228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30"/>
    </row>
    <row r="41" spans="1:12" ht="12" customHeight="1">
      <c r="A41" s="227" t="s">
        <v>36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</row>
    <row r="42" spans="1:12" ht="13.5">
      <c r="A42" s="23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</row>
    <row r="43" spans="1:12" ht="13.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1:12" ht="13.5">
      <c r="A44" s="231"/>
      <c r="B44" s="231"/>
      <c r="C44" s="232"/>
      <c r="D44" s="231"/>
      <c r="E44" s="231"/>
      <c r="F44" s="231"/>
      <c r="G44" s="231"/>
      <c r="H44" s="231"/>
      <c r="I44" s="231"/>
      <c r="J44" s="231"/>
      <c r="K44" s="231"/>
      <c r="L44" s="231"/>
    </row>
    <row r="45" spans="1:12" ht="13.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2" ht="13.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</row>
    <row r="47" spans="1:12" ht="13.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</row>
    <row r="48" spans="1:12" ht="13.5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spans="1:12" ht="13.5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</row>
    <row r="50" spans="1:12" ht="13.5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</row>
    <row r="51" spans="1:12" ht="13.5">
      <c r="A51" s="23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</row>
    <row r="52" spans="1:12" ht="13.5">
      <c r="A52" s="231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</row>
    <row r="53" spans="1:12" ht="13.5">
      <c r="A53" s="231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</row>
    <row r="54" spans="1:12" ht="13.5">
      <c r="A54" s="231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</row>
    <row r="55" spans="1:12" ht="13.5">
      <c r="A55" s="231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</row>
    <row r="56" spans="1:12" ht="13.5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</row>
    <row r="57" spans="1:12" ht="13.5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1:12" ht="13.5">
      <c r="A58" s="231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</row>
    <row r="59" spans="1:12" ht="13.5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</row>
    <row r="60" spans="1:12" ht="13.5">
      <c r="A60" s="231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</row>
    <row r="61" spans="1:12" ht="13.5">
      <c r="A61" s="23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</row>
    <row r="62" spans="1:12" ht="13.5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</row>
    <row r="63" spans="1:12" ht="13.5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</row>
    <row r="64" spans="1:12" ht="13.5">
      <c r="A64" s="231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</row>
    <row r="65" spans="1:12" ht="13.5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</row>
    <row r="66" spans="1:12" ht="13.5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</row>
    <row r="67" spans="1:12" ht="13.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</row>
    <row r="68" spans="1:12" ht="13.5">
      <c r="A68" s="231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</row>
    <row r="69" spans="1:12" ht="13.5">
      <c r="A69" s="23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</row>
    <row r="70" spans="1:12" ht="13.5">
      <c r="A70" s="23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</row>
    <row r="71" spans="1:12" ht="13.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</row>
    <row r="72" spans="1:12" ht="13.5">
      <c r="A72" s="23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</row>
    <row r="73" spans="1:12" ht="13.5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</row>
    <row r="74" spans="1:12" ht="13.5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</row>
    <row r="75" spans="1:12" ht="13.5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</row>
    <row r="76" spans="1:12" ht="13.5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</row>
    <row r="77" spans="1:12" ht="13.5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</row>
    <row r="78" spans="1:12" ht="13.5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</row>
    <row r="79" spans="1:12" ht="13.5">
      <c r="A79" s="23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</row>
    <row r="80" spans="1:12" ht="13.5">
      <c r="A80" s="23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</row>
    <row r="81" spans="1:12" ht="13.5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</row>
    <row r="82" spans="1:12" ht="13.5">
      <c r="A82" s="231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</row>
    <row r="83" spans="1:12" ht="13.5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</row>
    <row r="84" spans="1:12" ht="13.5">
      <c r="A84" s="23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</row>
    <row r="85" spans="1:12" ht="13.5">
      <c r="A85" s="23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</row>
    <row r="86" spans="1:12" ht="13.5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</row>
    <row r="87" spans="1:12" ht="13.5">
      <c r="A87" s="23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</row>
    <row r="88" spans="1:12" ht="13.5">
      <c r="A88" s="231"/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</row>
    <row r="89" spans="1:12" ht="13.5">
      <c r="A89" s="231"/>
      <c r="B89" s="231"/>
      <c r="C89" s="231"/>
      <c r="D89" s="231"/>
      <c r="E89" s="231"/>
      <c r="F89" s="231"/>
      <c r="G89" s="231"/>
      <c r="H89" s="231"/>
      <c r="I89" s="231"/>
      <c r="J89" s="231"/>
      <c r="K89" s="231"/>
      <c r="L89" s="231"/>
    </row>
    <row r="90" spans="1:12" ht="13.5">
      <c r="A90" s="23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</row>
    <row r="91" spans="1:12" ht="13.5">
      <c r="A91" s="23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</row>
    <row r="92" spans="1:12" ht="13.5">
      <c r="A92" s="23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</row>
    <row r="93" spans="1:12" ht="13.5">
      <c r="A93" s="23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</row>
    <row r="94" spans="1:12" ht="13.5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</row>
    <row r="95" spans="1:12" ht="13.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</row>
    <row r="96" spans="1:12" ht="13.5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</row>
    <row r="97" spans="1:12" ht="13.5">
      <c r="A97" s="23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</row>
    <row r="98" spans="1:12" ht="13.5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</row>
    <row r="99" spans="1:12" ht="13.5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</row>
    <row r="100" spans="1:12" ht="13.5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</row>
    <row r="101" spans="1:12" ht="13.5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</row>
    <row r="102" spans="1:12" ht="13.5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</row>
    <row r="103" spans="1:12" ht="13.5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</row>
    <row r="104" spans="1:12" ht="13.5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</row>
    <row r="105" spans="1:12" ht="13.5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</row>
    <row r="106" spans="1:12" ht="13.5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</row>
    <row r="107" spans="1:12" ht="13.5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</row>
    <row r="108" spans="1:12" ht="13.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</row>
    <row r="109" spans="1:12" ht="13.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</row>
    <row r="110" spans="1:12" ht="13.5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</row>
    <row r="111" spans="1:12" ht="13.5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</row>
    <row r="112" spans="1:12" ht="13.5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</row>
    <row r="113" spans="1:12" ht="13.5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</row>
    <row r="114" spans="1:12" ht="13.5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</row>
    <row r="115" spans="1:12" ht="13.5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</row>
    <row r="116" spans="1:12" ht="13.5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</row>
    <row r="117" spans="1:12" ht="13.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</row>
    <row r="118" spans="1:12" ht="13.5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</row>
    <row r="119" spans="1:12" ht="13.5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</row>
    <row r="120" spans="1:12" ht="13.5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</row>
    <row r="121" spans="1:12" ht="13.5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</row>
    <row r="122" spans="1:12" ht="13.5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</row>
    <row r="123" spans="1:12" ht="13.5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</row>
    <row r="124" spans="1:12" ht="13.5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</row>
    <row r="125" spans="1:12" ht="13.5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</row>
    <row r="126" spans="1:12" ht="13.5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</row>
    <row r="127" spans="1:12" ht="13.5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</row>
    <row r="128" spans="1:12" ht="13.5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</row>
    <row r="129" spans="1:12" ht="13.5">
      <c r="A129" s="231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</row>
    <row r="130" spans="1:12" ht="13.5">
      <c r="A130" s="231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</row>
    <row r="131" spans="1:12" ht="13.5">
      <c r="A131" s="231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</row>
    <row r="132" spans="1:12" ht="13.5">
      <c r="A132" s="231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</row>
    <row r="133" spans="1:12" ht="13.5">
      <c r="A133" s="231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</row>
    <row r="134" spans="1:12" ht="13.5">
      <c r="A134" s="231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</row>
    <row r="135" spans="1:12" ht="13.5">
      <c r="A135" s="231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</row>
    <row r="136" spans="1:12" ht="13.5">
      <c r="A136" s="231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</row>
    <row r="137" spans="1:12" ht="13.5">
      <c r="A137" s="231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</row>
    <row r="138" spans="1:12" ht="13.5">
      <c r="A138" s="231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</row>
    <row r="139" spans="1:12" ht="13.5">
      <c r="A139" s="231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</row>
    <row r="140" spans="1:12" ht="13.5">
      <c r="A140" s="231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</row>
    <row r="141" spans="1:12" ht="13.5">
      <c r="A141" s="231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</row>
    <row r="142" spans="1:12" ht="13.5">
      <c r="A142" s="231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</row>
    <row r="143" spans="1:12" ht="13.5">
      <c r="A143" s="231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</row>
    <row r="144" spans="1:12" ht="13.5">
      <c r="A144" s="231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</row>
    <row r="145" spans="1:12" ht="13.5">
      <c r="A145" s="231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</row>
    <row r="146" spans="1:12" ht="13.5">
      <c r="A146" s="231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</row>
    <row r="147" spans="1:12" ht="13.5">
      <c r="A147" s="231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</row>
    <row r="148" spans="1:12" ht="13.5">
      <c r="A148" s="231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</row>
    <row r="149" spans="1:12" ht="13.5">
      <c r="A149" s="231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</row>
    <row r="150" spans="1:12" ht="13.5">
      <c r="A150" s="231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</row>
    <row r="151" spans="1:12" ht="13.5">
      <c r="A151" s="231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</row>
    <row r="152" spans="1:12" ht="13.5">
      <c r="A152" s="231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</row>
    <row r="153" spans="1:12" ht="13.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</row>
    <row r="154" spans="1:12" ht="13.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</row>
    <row r="155" spans="1:12" ht="13.5">
      <c r="A155" s="231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</row>
    <row r="156" spans="1:12" ht="13.5">
      <c r="A156" s="231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</row>
    <row r="157" spans="1:12" ht="13.5">
      <c r="A157" s="231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</row>
    <row r="158" spans="1:12" ht="13.5">
      <c r="A158" s="231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</row>
    <row r="159" spans="1:12" ht="13.5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</row>
    <row r="160" spans="1:12" ht="13.5">
      <c r="A160" s="231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</row>
    <row r="161" spans="1:12" ht="13.5">
      <c r="A161" s="231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</row>
    <row r="162" spans="1:12" ht="13.5">
      <c r="A162" s="231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</row>
    <row r="163" spans="1:12" ht="13.5">
      <c r="A163" s="231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</row>
    <row r="164" spans="1:12" ht="13.5">
      <c r="A164" s="231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</row>
    <row r="165" spans="1:12" ht="13.5">
      <c r="A165" s="231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</row>
    <row r="166" spans="1:12" ht="13.5">
      <c r="A166" s="231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</row>
    <row r="167" spans="1:12" ht="13.5">
      <c r="A167" s="231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</row>
    <row r="168" spans="1:12" ht="13.5">
      <c r="A168" s="231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</row>
    <row r="169" spans="1:12" ht="13.5">
      <c r="A169" s="231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</row>
    <row r="170" spans="1:12" ht="13.5">
      <c r="A170" s="231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</row>
    <row r="171" spans="1:12" ht="13.5">
      <c r="A171" s="231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</row>
    <row r="172" spans="1:12" ht="13.5">
      <c r="A172" s="231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</row>
    <row r="173" spans="1:12" ht="13.5">
      <c r="A173" s="231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</row>
    <row r="174" spans="1:12" ht="13.5">
      <c r="A174" s="231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</row>
    <row r="175" spans="1:12" ht="13.5">
      <c r="A175" s="231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</row>
    <row r="176" spans="1:12" ht="13.5">
      <c r="A176" s="231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</row>
    <row r="177" spans="1:12" ht="13.5">
      <c r="A177" s="231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</row>
    <row r="178" spans="1:12" ht="13.5">
      <c r="A178" s="231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</row>
    <row r="179" spans="1:12" ht="13.5">
      <c r="A179" s="231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</row>
    <row r="180" spans="1:12" ht="13.5">
      <c r="A180" s="231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</row>
    <row r="181" spans="1:12" ht="13.5">
      <c r="A181" s="231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</row>
    <row r="182" spans="1:12" ht="13.5">
      <c r="A182" s="231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</row>
    <row r="183" spans="1:12" ht="13.5">
      <c r="A183" s="231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</row>
    <row r="184" spans="1:12" ht="13.5">
      <c r="A184" s="231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</row>
    <row r="185" spans="1:12" ht="13.5">
      <c r="A185" s="231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</row>
    <row r="186" spans="1:12" ht="13.5">
      <c r="A186" s="231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</row>
    <row r="187" spans="1:12" ht="13.5">
      <c r="A187" s="231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</row>
    <row r="188" spans="1:12" ht="13.5">
      <c r="A188" s="231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</row>
    <row r="189" spans="1:12" ht="13.5">
      <c r="A189" s="231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</row>
    <row r="190" spans="1:12" ht="13.5">
      <c r="A190" s="231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</row>
    <row r="191" spans="1:12" ht="13.5">
      <c r="A191" s="231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</row>
    <row r="192" spans="1:12" ht="13.5">
      <c r="A192" s="231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</row>
    <row r="193" spans="1:12" ht="13.5">
      <c r="A193" s="231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</row>
    <row r="194" spans="1:12" ht="13.5">
      <c r="A194" s="231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</row>
    <row r="195" spans="1:12" ht="13.5">
      <c r="A195" s="231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</row>
    <row r="196" spans="1:12" ht="13.5">
      <c r="A196" s="231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</row>
    <row r="197" spans="1:12" ht="13.5">
      <c r="A197" s="231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</row>
    <row r="198" spans="1:12" ht="13.5">
      <c r="A198" s="231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</row>
    <row r="199" spans="1:12" ht="13.5">
      <c r="A199" s="231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</row>
    <row r="200" spans="1:12" ht="13.5">
      <c r="A200" s="231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</row>
    <row r="201" spans="1:12" ht="13.5">
      <c r="A201" s="231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</row>
    <row r="202" spans="1:12" ht="13.5">
      <c r="A202" s="231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</row>
    <row r="203" spans="1:12" ht="13.5">
      <c r="A203" s="231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</row>
    <row r="204" spans="1:12" ht="13.5">
      <c r="A204" s="231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</row>
    <row r="205" spans="1:12" ht="13.5">
      <c r="A205" s="231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</row>
    <row r="206" spans="1:12" ht="13.5">
      <c r="A206" s="231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</row>
    <row r="207" spans="1:12" ht="13.5">
      <c r="A207" s="231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</row>
    <row r="208" spans="1:12" ht="13.5">
      <c r="A208" s="231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</row>
    <row r="209" spans="1:12" ht="13.5">
      <c r="A209" s="231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</row>
    <row r="210" spans="1:12" ht="13.5">
      <c r="A210" s="231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</row>
    <row r="211" spans="1:12" ht="13.5">
      <c r="A211" s="231"/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</row>
    <row r="212" spans="1:12" ht="13.5">
      <c r="A212" s="231"/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</row>
    <row r="213" spans="1:12" ht="13.5">
      <c r="A213" s="231"/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1"/>
    </row>
    <row r="214" spans="1:12" ht="13.5">
      <c r="A214" s="231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</row>
    <row r="215" spans="1:12" ht="13.5">
      <c r="A215" s="231"/>
      <c r="B215" s="231"/>
      <c r="C215" s="231"/>
      <c r="D215" s="231"/>
      <c r="E215" s="231"/>
      <c r="F215" s="231"/>
      <c r="G215" s="231"/>
      <c r="H215" s="231"/>
      <c r="I215" s="231"/>
      <c r="J215" s="231"/>
      <c r="K215" s="231"/>
      <c r="L215" s="231"/>
    </row>
    <row r="216" spans="1:12" ht="13.5">
      <c r="A216" s="231"/>
      <c r="B216" s="231"/>
      <c r="C216" s="231"/>
      <c r="D216" s="231"/>
      <c r="E216" s="231"/>
      <c r="F216" s="231"/>
      <c r="G216" s="231"/>
      <c r="H216" s="231"/>
      <c r="I216" s="231"/>
      <c r="J216" s="231"/>
      <c r="K216" s="231"/>
      <c r="L216" s="231"/>
    </row>
    <row r="217" spans="1:12" ht="13.5">
      <c r="A217" s="231"/>
      <c r="B217" s="231"/>
      <c r="C217" s="231"/>
      <c r="D217" s="231"/>
      <c r="E217" s="231"/>
      <c r="F217" s="231"/>
      <c r="G217" s="231"/>
      <c r="H217" s="231"/>
      <c r="I217" s="231"/>
      <c r="J217" s="231"/>
      <c r="K217" s="231"/>
      <c r="L217" s="231"/>
    </row>
    <row r="218" spans="1:12" ht="13.5">
      <c r="A218" s="231"/>
      <c r="B218" s="231"/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</row>
    <row r="219" spans="1:12" ht="13.5">
      <c r="A219" s="231"/>
      <c r="B219" s="231"/>
      <c r="C219" s="231"/>
      <c r="D219" s="231"/>
      <c r="E219" s="231"/>
      <c r="F219" s="231"/>
      <c r="G219" s="231"/>
      <c r="H219" s="231"/>
      <c r="I219" s="231"/>
      <c r="J219" s="231"/>
      <c r="K219" s="231"/>
      <c r="L219" s="231"/>
    </row>
    <row r="220" spans="1:12" ht="13.5">
      <c r="A220" s="231"/>
      <c r="B220" s="231"/>
      <c r="C220" s="231"/>
      <c r="D220" s="231"/>
      <c r="E220" s="231"/>
      <c r="F220" s="231"/>
      <c r="G220" s="231"/>
      <c r="H220" s="231"/>
      <c r="I220" s="231"/>
      <c r="J220" s="231"/>
      <c r="K220" s="231"/>
      <c r="L220" s="231"/>
    </row>
    <row r="221" spans="1:12" ht="13.5">
      <c r="A221" s="231"/>
      <c r="B221" s="231"/>
      <c r="C221" s="231"/>
      <c r="D221" s="231"/>
      <c r="E221" s="231"/>
      <c r="F221" s="231"/>
      <c r="G221" s="231"/>
      <c r="H221" s="231"/>
      <c r="I221" s="231"/>
      <c r="J221" s="231"/>
      <c r="K221" s="231"/>
      <c r="L221" s="231"/>
    </row>
    <row r="222" spans="1:12" ht="13.5">
      <c r="A222" s="231"/>
      <c r="B222" s="231"/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</row>
    <row r="223" spans="1:12" ht="13.5">
      <c r="A223" s="231"/>
      <c r="B223" s="231"/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</row>
    <row r="224" spans="1:12" ht="13.5">
      <c r="A224" s="231"/>
      <c r="B224" s="231"/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</row>
    <row r="225" spans="1:12" ht="13.5">
      <c r="A225" s="231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</row>
    <row r="226" spans="1:12" ht="13.5">
      <c r="A226" s="231"/>
      <c r="B226" s="231"/>
      <c r="C226" s="231"/>
      <c r="D226" s="231"/>
      <c r="E226" s="231"/>
      <c r="F226" s="231"/>
      <c r="G226" s="231"/>
      <c r="H226" s="231"/>
      <c r="I226" s="231"/>
      <c r="J226" s="231"/>
      <c r="K226" s="231"/>
      <c r="L226" s="231"/>
    </row>
    <row r="227" spans="1:12" ht="13.5">
      <c r="A227" s="231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</row>
    <row r="228" spans="1:12" ht="13.5">
      <c r="A228" s="231"/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231"/>
    </row>
    <row r="229" spans="1:12" ht="13.5">
      <c r="A229" s="231"/>
      <c r="B229" s="231"/>
      <c r="C229" s="231"/>
      <c r="D229" s="231"/>
      <c r="E229" s="231"/>
      <c r="F229" s="231"/>
      <c r="G229" s="231"/>
      <c r="H229" s="231"/>
      <c r="I229" s="231"/>
      <c r="J229" s="231"/>
      <c r="K229" s="231"/>
      <c r="L229" s="231"/>
    </row>
    <row r="230" spans="1:12" ht="13.5">
      <c r="A230" s="231"/>
      <c r="B230" s="231"/>
      <c r="C230" s="231"/>
      <c r="D230" s="231"/>
      <c r="E230" s="231"/>
      <c r="F230" s="231"/>
      <c r="G230" s="231"/>
      <c r="H230" s="231"/>
      <c r="I230" s="231"/>
      <c r="J230" s="231"/>
      <c r="K230" s="231"/>
      <c r="L230" s="231"/>
    </row>
    <row r="231" spans="1:12" ht="13.5">
      <c r="A231" s="231"/>
      <c r="B231" s="231"/>
      <c r="C231" s="231"/>
      <c r="D231" s="231"/>
      <c r="E231" s="231"/>
      <c r="F231" s="231"/>
      <c r="G231" s="231"/>
      <c r="H231" s="231"/>
      <c r="I231" s="231"/>
      <c r="J231" s="231"/>
      <c r="K231" s="231"/>
      <c r="L231" s="231"/>
    </row>
    <row r="232" spans="1:12" ht="13.5">
      <c r="A232" s="231"/>
      <c r="B232" s="231"/>
      <c r="C232" s="231"/>
      <c r="D232" s="231"/>
      <c r="E232" s="231"/>
      <c r="F232" s="231"/>
      <c r="G232" s="231"/>
      <c r="H232" s="231"/>
      <c r="I232" s="231"/>
      <c r="J232" s="231"/>
      <c r="K232" s="231"/>
      <c r="L232" s="231"/>
    </row>
    <row r="233" spans="1:12" ht="13.5">
      <c r="A233" s="231"/>
      <c r="B233" s="231"/>
      <c r="C233" s="231"/>
      <c r="D233" s="231"/>
      <c r="E233" s="231"/>
      <c r="F233" s="231"/>
      <c r="G233" s="231"/>
      <c r="H233" s="231"/>
      <c r="I233" s="231"/>
      <c r="J233" s="231"/>
      <c r="K233" s="231"/>
      <c r="L233" s="231"/>
    </row>
    <row r="234" spans="1:12" ht="13.5">
      <c r="A234" s="231"/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</row>
    <row r="235" spans="1:12" ht="13.5">
      <c r="A235" s="231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</row>
    <row r="236" spans="1:12" ht="13.5">
      <c r="A236" s="231"/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</row>
    <row r="237" spans="1:12" ht="13.5">
      <c r="A237" s="231"/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</row>
    <row r="238" spans="1:12" ht="13.5">
      <c r="A238" s="231"/>
      <c r="B238" s="231"/>
      <c r="C238" s="231"/>
      <c r="D238" s="231"/>
      <c r="E238" s="231"/>
      <c r="F238" s="231"/>
      <c r="G238" s="231"/>
      <c r="H238" s="231"/>
      <c r="I238" s="231"/>
      <c r="J238" s="231"/>
      <c r="K238" s="231"/>
      <c r="L238" s="231"/>
    </row>
    <row r="239" spans="1:12" ht="13.5">
      <c r="A239" s="231"/>
      <c r="B239" s="231"/>
      <c r="C239" s="231"/>
      <c r="D239" s="231"/>
      <c r="E239" s="231"/>
      <c r="F239" s="231"/>
      <c r="G239" s="231"/>
      <c r="H239" s="231"/>
      <c r="I239" s="231"/>
      <c r="J239" s="231"/>
      <c r="K239" s="231"/>
      <c r="L239" s="231"/>
    </row>
    <row r="240" spans="1:12" ht="13.5">
      <c r="A240" s="231"/>
      <c r="B240" s="231"/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</row>
    <row r="241" spans="1:12" ht="13.5">
      <c r="A241" s="231"/>
      <c r="B241" s="231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</row>
    <row r="242" spans="1:12" ht="13.5">
      <c r="A242" s="231"/>
      <c r="B242" s="231"/>
      <c r="C242" s="231"/>
      <c r="D242" s="231"/>
      <c r="E242" s="231"/>
      <c r="F242" s="231"/>
      <c r="G242" s="231"/>
      <c r="H242" s="231"/>
      <c r="I242" s="231"/>
      <c r="J242" s="231"/>
      <c r="K242" s="231"/>
      <c r="L242" s="231"/>
    </row>
    <row r="243" spans="1:12" ht="13.5">
      <c r="A243" s="231"/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</row>
    <row r="244" spans="1:12" ht="13.5">
      <c r="A244" s="231"/>
      <c r="B244" s="231"/>
      <c r="C244" s="231"/>
      <c r="D244" s="231"/>
      <c r="E244" s="231"/>
      <c r="F244" s="231"/>
      <c r="G244" s="231"/>
      <c r="H244" s="231"/>
      <c r="I244" s="231"/>
      <c r="J244" s="231"/>
      <c r="K244" s="231"/>
      <c r="L244" s="231"/>
    </row>
    <row r="245" spans="1:12" ht="13.5">
      <c r="A245" s="231"/>
      <c r="B245" s="231"/>
      <c r="C245" s="231"/>
      <c r="D245" s="231"/>
      <c r="E245" s="231"/>
      <c r="F245" s="231"/>
      <c r="G245" s="231"/>
      <c r="H245" s="231"/>
      <c r="I245" s="231"/>
      <c r="J245" s="231"/>
      <c r="K245" s="231"/>
      <c r="L245" s="231"/>
    </row>
    <row r="246" spans="1:12" ht="13.5">
      <c r="A246" s="231"/>
      <c r="B246" s="231"/>
      <c r="C246" s="231"/>
      <c r="D246" s="231"/>
      <c r="E246" s="231"/>
      <c r="F246" s="231"/>
      <c r="G246" s="231"/>
      <c r="H246" s="231"/>
      <c r="I246" s="231"/>
      <c r="J246" s="231"/>
      <c r="K246" s="231"/>
      <c r="L246" s="231"/>
    </row>
    <row r="247" spans="1:12" ht="13.5">
      <c r="A247" s="231"/>
      <c r="B247" s="231"/>
      <c r="C247" s="231"/>
      <c r="D247" s="231"/>
      <c r="E247" s="231"/>
      <c r="F247" s="231"/>
      <c r="G247" s="231"/>
      <c r="H247" s="231"/>
      <c r="I247" s="231"/>
      <c r="J247" s="231"/>
      <c r="K247" s="231"/>
      <c r="L247" s="231"/>
    </row>
    <row r="248" spans="1:12" ht="13.5">
      <c r="A248" s="231"/>
      <c r="B248" s="231"/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</row>
    <row r="249" spans="1:12" ht="13.5">
      <c r="A249" s="231"/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</row>
    <row r="250" spans="1:12" ht="13.5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</row>
    <row r="251" spans="1:12" ht="13.5">
      <c r="A251" s="231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</row>
    <row r="252" spans="1:12" ht="13.5">
      <c r="A252" s="231"/>
      <c r="B252" s="231"/>
      <c r="C252" s="231"/>
      <c r="D252" s="231"/>
      <c r="E252" s="231"/>
      <c r="F252" s="231"/>
      <c r="G252" s="231"/>
      <c r="H252" s="231"/>
      <c r="I252" s="231"/>
      <c r="J252" s="231"/>
      <c r="K252" s="231"/>
      <c r="L252" s="231"/>
    </row>
    <row r="253" spans="1:12" ht="13.5">
      <c r="A253" s="231"/>
      <c r="B253" s="231"/>
      <c r="C253" s="231"/>
      <c r="D253" s="231"/>
      <c r="E253" s="231"/>
      <c r="F253" s="231"/>
      <c r="G253" s="231"/>
      <c r="H253" s="231"/>
      <c r="I253" s="231"/>
      <c r="J253" s="231"/>
      <c r="K253" s="231"/>
      <c r="L253" s="231"/>
    </row>
    <row r="254" spans="1:12" ht="13.5">
      <c r="A254" s="231"/>
      <c r="B254" s="231"/>
      <c r="C254" s="231"/>
      <c r="D254" s="231"/>
      <c r="E254" s="231"/>
      <c r="F254" s="231"/>
      <c r="G254" s="231"/>
      <c r="H254" s="231"/>
      <c r="I254" s="231"/>
      <c r="J254" s="231"/>
      <c r="K254" s="231"/>
      <c r="L254" s="231"/>
    </row>
    <row r="255" spans="1:12" ht="13.5">
      <c r="A255" s="231"/>
      <c r="B255" s="231"/>
      <c r="C255" s="231"/>
      <c r="D255" s="231"/>
      <c r="E255" s="231"/>
      <c r="F255" s="231"/>
      <c r="G255" s="231"/>
      <c r="H255" s="231"/>
      <c r="I255" s="231"/>
      <c r="J255" s="231"/>
      <c r="K255" s="231"/>
      <c r="L255" s="231"/>
    </row>
    <row r="256" spans="1:12" ht="13.5">
      <c r="A256" s="231"/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L256" s="231"/>
    </row>
    <row r="257" spans="1:12" ht="13.5">
      <c r="A257" s="231"/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</row>
    <row r="258" spans="1:12" ht="13.5">
      <c r="A258" s="231"/>
      <c r="B258" s="231"/>
      <c r="C258" s="231"/>
      <c r="D258" s="231"/>
      <c r="E258" s="231"/>
      <c r="F258" s="231"/>
      <c r="G258" s="231"/>
      <c r="H258" s="231"/>
      <c r="I258" s="231"/>
      <c r="J258" s="231"/>
      <c r="K258" s="231"/>
      <c r="L258" s="231"/>
    </row>
    <row r="259" spans="1:12" ht="13.5">
      <c r="A259" s="231"/>
      <c r="B259" s="231"/>
      <c r="C259" s="231"/>
      <c r="D259" s="231"/>
      <c r="E259" s="231"/>
      <c r="F259" s="231"/>
      <c r="G259" s="231"/>
      <c r="H259" s="231"/>
      <c r="I259" s="231"/>
      <c r="J259" s="231"/>
      <c r="K259" s="231"/>
      <c r="L259" s="231"/>
    </row>
    <row r="260" spans="1:12" ht="13.5">
      <c r="A260" s="231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</row>
    <row r="261" spans="1:12" ht="13.5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</row>
    <row r="262" spans="1:12" ht="13.5">
      <c r="A262" s="231"/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231"/>
    </row>
    <row r="263" spans="1:12" ht="13.5">
      <c r="A263" s="231"/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231"/>
    </row>
    <row r="264" spans="1:12" ht="13.5">
      <c r="A264" s="231"/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231"/>
    </row>
    <row r="265" spans="1:12" ht="13.5">
      <c r="A265" s="231"/>
      <c r="B265" s="231"/>
      <c r="C265" s="231"/>
      <c r="D265" s="231"/>
      <c r="E265" s="231"/>
      <c r="F265" s="231"/>
      <c r="G265" s="231"/>
      <c r="H265" s="231"/>
      <c r="I265" s="231"/>
      <c r="J265" s="231"/>
      <c r="K265" s="231"/>
      <c r="L265" s="231"/>
    </row>
    <row r="266" spans="1:12" ht="13.5">
      <c r="A266" s="231"/>
      <c r="B266" s="231"/>
      <c r="C266" s="231"/>
      <c r="D266" s="231"/>
      <c r="E266" s="231"/>
      <c r="F266" s="231"/>
      <c r="G266" s="231"/>
      <c r="H266" s="231"/>
      <c r="I266" s="231"/>
      <c r="J266" s="231"/>
      <c r="K266" s="231"/>
      <c r="L266" s="231"/>
    </row>
    <row r="267" spans="1:12" ht="13.5">
      <c r="A267" s="231"/>
      <c r="B267" s="231"/>
      <c r="C267" s="231"/>
      <c r="D267" s="231"/>
      <c r="E267" s="231"/>
      <c r="F267" s="231"/>
      <c r="G267" s="231"/>
      <c r="H267" s="231"/>
      <c r="I267" s="231"/>
      <c r="J267" s="231"/>
      <c r="K267" s="231"/>
      <c r="L267" s="231"/>
    </row>
    <row r="268" spans="1:12" ht="13.5">
      <c r="A268" s="231"/>
      <c r="B268" s="231"/>
      <c r="C268" s="231"/>
      <c r="D268" s="231"/>
      <c r="E268" s="231"/>
      <c r="F268" s="231"/>
      <c r="G268" s="231"/>
      <c r="H268" s="231"/>
      <c r="I268" s="231"/>
      <c r="J268" s="231"/>
      <c r="K268" s="231"/>
      <c r="L268" s="231"/>
    </row>
    <row r="269" spans="1:12" ht="13.5">
      <c r="A269" s="231"/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1"/>
    </row>
    <row r="270" spans="1:12" ht="13.5">
      <c r="A270" s="231"/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</row>
    <row r="271" spans="1:12" ht="13.5">
      <c r="A271" s="231"/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</row>
    <row r="272" spans="1:12" ht="13.5">
      <c r="A272" s="231"/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</row>
    <row r="273" spans="1:12" ht="13.5">
      <c r="A273" s="231"/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</row>
    <row r="274" spans="1:12" ht="13.5">
      <c r="A274" s="231"/>
      <c r="B274" s="231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</row>
    <row r="275" spans="1:12" ht="13.5">
      <c r="A275" s="231"/>
      <c r="B275" s="231"/>
      <c r="C275" s="231"/>
      <c r="D275" s="231"/>
      <c r="E275" s="231"/>
      <c r="F275" s="231"/>
      <c r="G275" s="231"/>
      <c r="H275" s="231"/>
      <c r="I275" s="231"/>
      <c r="J275" s="231"/>
      <c r="K275" s="231"/>
      <c r="L275" s="231"/>
    </row>
    <row r="276" spans="1:12" ht="13.5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</row>
    <row r="277" spans="1:12" ht="13.5">
      <c r="A277" s="231"/>
      <c r="B277" s="231"/>
      <c r="C277" s="231"/>
      <c r="D277" s="231"/>
      <c r="E277" s="231"/>
      <c r="F277" s="231"/>
      <c r="G277" s="231"/>
      <c r="H277" s="231"/>
      <c r="I277" s="231"/>
      <c r="J277" s="231"/>
      <c r="K277" s="231"/>
      <c r="L277" s="231"/>
    </row>
    <row r="278" spans="1:12" ht="13.5">
      <c r="A278" s="231"/>
      <c r="B278" s="231"/>
      <c r="C278" s="231"/>
      <c r="D278" s="231"/>
      <c r="E278" s="231"/>
      <c r="F278" s="231"/>
      <c r="G278" s="231"/>
      <c r="H278" s="231"/>
      <c r="I278" s="231"/>
      <c r="J278" s="231"/>
      <c r="K278" s="231"/>
      <c r="L278" s="231"/>
    </row>
    <row r="279" spans="1:12" ht="13.5">
      <c r="A279" s="231"/>
      <c r="B279" s="231"/>
      <c r="C279" s="231"/>
      <c r="D279" s="231"/>
      <c r="E279" s="231"/>
      <c r="F279" s="231"/>
      <c r="G279" s="231"/>
      <c r="H279" s="231"/>
      <c r="I279" s="231"/>
      <c r="J279" s="231"/>
      <c r="K279" s="231"/>
      <c r="L279" s="231"/>
    </row>
    <row r="280" spans="1:12" ht="13.5">
      <c r="A280" s="231"/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</row>
    <row r="281" spans="1:12" ht="13.5">
      <c r="A281" s="231"/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</row>
    <row r="282" spans="1:12" ht="13.5">
      <c r="A282" s="231"/>
      <c r="B282" s="231"/>
      <c r="C282" s="231"/>
      <c r="D282" s="231"/>
      <c r="E282" s="231"/>
      <c r="F282" s="231"/>
      <c r="G282" s="231"/>
      <c r="H282" s="231"/>
      <c r="I282" s="231"/>
      <c r="J282" s="231"/>
      <c r="K282" s="231"/>
      <c r="L282" s="231"/>
    </row>
    <row r="283" spans="1:12" ht="13.5">
      <c r="A283" s="231"/>
      <c r="B283" s="231"/>
      <c r="C283" s="231"/>
      <c r="D283" s="231"/>
      <c r="E283" s="231"/>
      <c r="F283" s="231"/>
      <c r="G283" s="231"/>
      <c r="H283" s="231"/>
      <c r="I283" s="231"/>
      <c r="J283" s="231"/>
      <c r="K283" s="231"/>
      <c r="L283" s="231"/>
    </row>
    <row r="284" spans="1:12" ht="13.5">
      <c r="A284" s="231"/>
      <c r="B284" s="231"/>
      <c r="C284" s="231"/>
      <c r="D284" s="231"/>
      <c r="E284" s="231"/>
      <c r="F284" s="231"/>
      <c r="G284" s="231"/>
      <c r="H284" s="231"/>
      <c r="I284" s="231"/>
      <c r="J284" s="231"/>
      <c r="K284" s="231"/>
      <c r="L284" s="231"/>
    </row>
    <row r="285" spans="1:12" ht="13.5">
      <c r="A285" s="231"/>
      <c r="B285" s="231"/>
      <c r="C285" s="231"/>
      <c r="D285" s="231"/>
      <c r="E285" s="231"/>
      <c r="F285" s="231"/>
      <c r="G285" s="231"/>
      <c r="H285" s="231"/>
      <c r="I285" s="231"/>
      <c r="J285" s="231"/>
      <c r="K285" s="231"/>
      <c r="L285" s="231"/>
    </row>
    <row r="286" spans="1:12" ht="13.5">
      <c r="A286" s="231"/>
      <c r="B286" s="231"/>
      <c r="C286" s="231"/>
      <c r="D286" s="231"/>
      <c r="E286" s="231"/>
      <c r="F286" s="231"/>
      <c r="G286" s="231"/>
      <c r="H286" s="231"/>
      <c r="I286" s="231"/>
      <c r="J286" s="231"/>
      <c r="K286" s="231"/>
      <c r="L286" s="231"/>
    </row>
    <row r="287" spans="1:12" ht="13.5">
      <c r="A287" s="231"/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</row>
    <row r="288" spans="1:12" ht="13.5">
      <c r="A288" s="231"/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</row>
    <row r="289" spans="1:12" ht="13.5">
      <c r="A289" s="231"/>
      <c r="B289" s="231"/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</row>
    <row r="290" spans="1:12" ht="13.5">
      <c r="A290" s="231"/>
      <c r="B290" s="231"/>
      <c r="C290" s="231"/>
      <c r="D290" s="231"/>
      <c r="E290" s="231"/>
      <c r="F290" s="231"/>
      <c r="G290" s="231"/>
      <c r="H290" s="231"/>
      <c r="I290" s="231"/>
      <c r="J290" s="231"/>
      <c r="K290" s="231"/>
      <c r="L290" s="231"/>
    </row>
    <row r="291" spans="1:12" ht="13.5">
      <c r="A291" s="231"/>
      <c r="B291" s="231"/>
      <c r="C291" s="231"/>
      <c r="D291" s="231"/>
      <c r="E291" s="231"/>
      <c r="F291" s="231"/>
      <c r="G291" s="231"/>
      <c r="H291" s="231"/>
      <c r="I291" s="231"/>
      <c r="J291" s="231"/>
      <c r="K291" s="231"/>
      <c r="L291" s="231"/>
    </row>
    <row r="292" spans="1:12" ht="13.5">
      <c r="A292" s="231"/>
      <c r="B292" s="231"/>
      <c r="C292" s="231"/>
      <c r="D292" s="231"/>
      <c r="E292" s="231"/>
      <c r="F292" s="231"/>
      <c r="G292" s="231"/>
      <c r="H292" s="231"/>
      <c r="I292" s="231"/>
      <c r="J292" s="231"/>
      <c r="K292" s="231"/>
      <c r="L292" s="231"/>
    </row>
    <row r="293" spans="1:12" ht="13.5">
      <c r="A293" s="231"/>
      <c r="B293" s="231"/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</row>
    <row r="294" spans="1:12" ht="13.5">
      <c r="A294" s="231"/>
      <c r="B294" s="231"/>
      <c r="C294" s="231"/>
      <c r="D294" s="231"/>
      <c r="E294" s="231"/>
      <c r="F294" s="231"/>
      <c r="G294" s="231"/>
      <c r="H294" s="231"/>
      <c r="I294" s="231"/>
      <c r="J294" s="231"/>
      <c r="K294" s="231"/>
      <c r="L294" s="231"/>
    </row>
    <row r="295" spans="1:12" ht="13.5">
      <c r="A295" s="231"/>
      <c r="B295" s="231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</row>
    <row r="296" spans="1:12" ht="13.5">
      <c r="A296" s="231"/>
      <c r="B296" s="231"/>
      <c r="C296" s="231"/>
      <c r="D296" s="231"/>
      <c r="E296" s="231"/>
      <c r="F296" s="231"/>
      <c r="G296" s="231"/>
      <c r="H296" s="231"/>
      <c r="I296" s="231"/>
      <c r="J296" s="231"/>
      <c r="K296" s="231"/>
      <c r="L296" s="231"/>
    </row>
    <row r="297" spans="1:12" ht="13.5">
      <c r="A297" s="231"/>
      <c r="B297" s="231"/>
      <c r="C297" s="231"/>
      <c r="D297" s="231"/>
      <c r="E297" s="231"/>
      <c r="F297" s="231"/>
      <c r="G297" s="231"/>
      <c r="H297" s="231"/>
      <c r="I297" s="231"/>
      <c r="J297" s="231"/>
      <c r="K297" s="231"/>
      <c r="L297" s="231"/>
    </row>
    <row r="298" spans="1:12" ht="13.5">
      <c r="A298" s="231"/>
      <c r="B298" s="231"/>
      <c r="C298" s="231"/>
      <c r="D298" s="231"/>
      <c r="E298" s="231"/>
      <c r="F298" s="231"/>
      <c r="G298" s="231"/>
      <c r="H298" s="231"/>
      <c r="I298" s="231"/>
      <c r="J298" s="231"/>
      <c r="K298" s="231"/>
      <c r="L298" s="231"/>
    </row>
    <row r="299" spans="1:12" ht="13.5">
      <c r="A299" s="231"/>
      <c r="B299" s="231"/>
      <c r="C299" s="231"/>
      <c r="D299" s="231"/>
      <c r="E299" s="231"/>
      <c r="F299" s="231"/>
      <c r="G299" s="231"/>
      <c r="H299" s="231"/>
      <c r="I299" s="231"/>
      <c r="J299" s="231"/>
      <c r="K299" s="231"/>
      <c r="L299" s="231"/>
    </row>
    <row r="300" spans="1:12" ht="13.5">
      <c r="A300" s="231"/>
      <c r="B300" s="231"/>
      <c r="C300" s="231"/>
      <c r="D300" s="231"/>
      <c r="E300" s="231"/>
      <c r="F300" s="231"/>
      <c r="G300" s="231"/>
      <c r="H300" s="231"/>
      <c r="I300" s="231"/>
      <c r="J300" s="231"/>
      <c r="K300" s="231"/>
      <c r="L300" s="231"/>
    </row>
    <row r="301" spans="1:12" ht="13.5">
      <c r="A301" s="231"/>
      <c r="B301" s="231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</row>
    <row r="302" spans="1:12" ht="13.5">
      <c r="A302" s="231"/>
      <c r="B302" s="231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</row>
    <row r="303" spans="1:12" ht="13.5">
      <c r="A303" s="231"/>
      <c r="B303" s="231"/>
      <c r="C303" s="231"/>
      <c r="D303" s="231"/>
      <c r="E303" s="231"/>
      <c r="F303" s="231"/>
      <c r="G303" s="231"/>
      <c r="H303" s="231"/>
      <c r="I303" s="231"/>
      <c r="J303" s="231"/>
      <c r="K303" s="231"/>
      <c r="L303" s="231"/>
    </row>
    <row r="304" spans="1:12" ht="13.5">
      <c r="A304" s="231"/>
      <c r="B304" s="231"/>
      <c r="C304" s="231"/>
      <c r="D304" s="231"/>
      <c r="E304" s="231"/>
      <c r="F304" s="231"/>
      <c r="G304" s="231"/>
      <c r="H304" s="231"/>
      <c r="I304" s="231"/>
      <c r="J304" s="231"/>
      <c r="K304" s="231"/>
      <c r="L304" s="231"/>
    </row>
    <row r="305" spans="1:12" ht="13.5">
      <c r="A305" s="231"/>
      <c r="B305" s="231"/>
      <c r="C305" s="231"/>
      <c r="D305" s="231"/>
      <c r="E305" s="231"/>
      <c r="F305" s="231"/>
      <c r="G305" s="231"/>
      <c r="H305" s="231"/>
      <c r="I305" s="231"/>
      <c r="J305" s="231"/>
      <c r="K305" s="231"/>
      <c r="L305" s="231"/>
    </row>
    <row r="306" spans="1:12" ht="13.5">
      <c r="A306" s="231"/>
      <c r="B306" s="231"/>
      <c r="C306" s="231"/>
      <c r="D306" s="231"/>
      <c r="E306" s="231"/>
      <c r="F306" s="231"/>
      <c r="G306" s="231"/>
      <c r="H306" s="231"/>
      <c r="I306" s="231"/>
      <c r="J306" s="231"/>
      <c r="K306" s="231"/>
      <c r="L306" s="231"/>
    </row>
    <row r="307" spans="1:12" ht="13.5">
      <c r="A307" s="231"/>
      <c r="B307" s="231"/>
      <c r="C307" s="231"/>
      <c r="D307" s="231"/>
      <c r="E307" s="231"/>
      <c r="F307" s="231"/>
      <c r="G307" s="231"/>
      <c r="H307" s="231"/>
      <c r="I307" s="231"/>
      <c r="J307" s="231"/>
      <c r="K307" s="231"/>
      <c r="L307" s="231"/>
    </row>
    <row r="308" spans="1:12" ht="13.5">
      <c r="A308" s="231"/>
      <c r="B308" s="231"/>
      <c r="C308" s="231"/>
      <c r="D308" s="231"/>
      <c r="E308" s="231"/>
      <c r="F308" s="231"/>
      <c r="G308" s="231"/>
      <c r="H308" s="231"/>
      <c r="I308" s="231"/>
      <c r="J308" s="231"/>
      <c r="K308" s="231"/>
      <c r="L308" s="231"/>
    </row>
    <row r="309" spans="1:12" ht="13.5">
      <c r="A309" s="231"/>
      <c r="B309" s="231"/>
      <c r="C309" s="231"/>
      <c r="D309" s="231"/>
      <c r="E309" s="231"/>
      <c r="F309" s="231"/>
      <c r="G309" s="231"/>
      <c r="H309" s="231"/>
      <c r="I309" s="231"/>
      <c r="J309" s="231"/>
      <c r="K309" s="231"/>
      <c r="L309" s="231"/>
    </row>
    <row r="310" spans="1:12" ht="13.5">
      <c r="A310" s="231"/>
      <c r="B310" s="231"/>
      <c r="C310" s="231"/>
      <c r="D310" s="231"/>
      <c r="E310" s="231"/>
      <c r="F310" s="231"/>
      <c r="G310" s="231"/>
      <c r="H310" s="231"/>
      <c r="I310" s="231"/>
      <c r="J310" s="231"/>
      <c r="K310" s="231"/>
      <c r="L310" s="231"/>
    </row>
    <row r="311" spans="1:12" ht="13.5">
      <c r="A311" s="231"/>
      <c r="B311" s="231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</row>
    <row r="312" spans="1:12" ht="13.5">
      <c r="A312" s="231"/>
      <c r="B312" s="231"/>
      <c r="C312" s="231"/>
      <c r="D312" s="231"/>
      <c r="E312" s="231"/>
      <c r="F312" s="231"/>
      <c r="G312" s="231"/>
      <c r="H312" s="231"/>
      <c r="I312" s="231"/>
      <c r="J312" s="231"/>
      <c r="K312" s="231"/>
      <c r="L312" s="231"/>
    </row>
    <row r="313" spans="1:12" ht="13.5">
      <c r="A313" s="231"/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</row>
    <row r="314" spans="1:12" ht="13.5">
      <c r="A314" s="231"/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231"/>
    </row>
    <row r="65523" ht="13.5">
      <c r="C65523" s="233" t="e">
        <f>((C65519/C65506)-1)*100</f>
        <v>#DIV/0!</v>
      </c>
    </row>
  </sheetData>
  <sheetProtection/>
  <mergeCells count="17">
    <mergeCell ref="O9:O11"/>
    <mergeCell ref="P9:P11"/>
    <mergeCell ref="F9:F11"/>
    <mergeCell ref="C7:F8"/>
    <mergeCell ref="N9:N11"/>
    <mergeCell ref="G7:N8"/>
    <mergeCell ref="M9:M11"/>
    <mergeCell ref="O1:P1"/>
    <mergeCell ref="A25:A28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36:B36 Q36:IV36 A39:B39 Q39:IV39">
    <cfRule type="cellIs" priority="1" dxfId="0" operator="lessThan" stopIfTrue="1">
      <formula>0</formula>
    </cfRule>
  </conditionalFormatting>
  <conditionalFormatting sqref="C35:P39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K3" sqref="K3"/>
      <selection pane="topRight" activeCell="J1" sqref="J1"/>
    </sheetView>
  </sheetViews>
  <sheetFormatPr defaultColWidth="9.140625" defaultRowHeight="12.75"/>
  <cols>
    <col min="1" max="1" width="14.8515625" style="234" customWidth="1"/>
    <col min="2" max="2" width="10.8515625" style="234" customWidth="1"/>
    <col min="3" max="3" width="9.00390625" style="234" customWidth="1"/>
    <col min="4" max="4" width="11.00390625" style="234" customWidth="1"/>
    <col min="5" max="5" width="7.421875" style="234" customWidth="1"/>
    <col min="6" max="6" width="11.28125" style="234" customWidth="1"/>
    <col min="7" max="7" width="8.8515625" style="234" customWidth="1"/>
    <col min="8" max="8" width="11.28125" style="234" customWidth="1"/>
    <col min="9" max="9" width="7.28125" style="234" customWidth="1"/>
    <col min="10" max="16384" width="9.140625" style="234" customWidth="1"/>
  </cols>
  <sheetData>
    <row r="1" spans="8:9" ht="18.75" thickBot="1">
      <c r="H1" s="235" t="s">
        <v>0</v>
      </c>
      <c r="I1" s="236"/>
    </row>
    <row r="2" ht="6.75" customHeight="1" thickBot="1"/>
    <row r="3" spans="1:9" ht="30" customHeight="1" thickBot="1">
      <c r="A3" s="237" t="s">
        <v>37</v>
      </c>
      <c r="B3" s="238"/>
      <c r="C3" s="238"/>
      <c r="D3" s="238"/>
      <c r="E3" s="238"/>
      <c r="F3" s="238"/>
      <c r="G3" s="238"/>
      <c r="H3" s="238"/>
      <c r="I3" s="239"/>
    </row>
    <row r="4" spans="1:9" ht="14.25" thickBot="1">
      <c r="A4" s="240" t="s">
        <v>38</v>
      </c>
      <c r="B4" s="241" t="s">
        <v>39</v>
      </c>
      <c r="C4" s="242"/>
      <c r="D4" s="243"/>
      <c r="E4" s="244"/>
      <c r="F4" s="242" t="s">
        <v>40</v>
      </c>
      <c r="G4" s="242"/>
      <c r="H4" s="242"/>
      <c r="I4" s="245"/>
    </row>
    <row r="5" spans="1:9" s="250" customFormat="1" ht="26.25" thickBot="1">
      <c r="A5" s="246"/>
      <c r="B5" s="247" t="s">
        <v>41</v>
      </c>
      <c r="C5" s="248" t="s">
        <v>42</v>
      </c>
      <c r="D5" s="247" t="s">
        <v>43</v>
      </c>
      <c r="E5" s="248" t="s">
        <v>44</v>
      </c>
      <c r="F5" s="247" t="s">
        <v>45</v>
      </c>
      <c r="G5" s="248" t="s">
        <v>42</v>
      </c>
      <c r="H5" s="247" t="s">
        <v>46</v>
      </c>
      <c r="I5" s="249" t="s">
        <v>44</v>
      </c>
    </row>
    <row r="6" spans="1:9" s="256" customFormat="1" ht="16.5" customHeight="1">
      <c r="A6" s="251" t="s">
        <v>4</v>
      </c>
      <c r="B6" s="252">
        <f>SUM(B7:B13)</f>
        <v>925096</v>
      </c>
      <c r="C6" s="253">
        <f>(B6/$B$6)</f>
        <v>1</v>
      </c>
      <c r="D6" s="252">
        <f>SUM(D7:D13)</f>
        <v>792705</v>
      </c>
      <c r="E6" s="254">
        <f aca="true" t="shared" si="0" ref="E6:E13">(B6/D6-1)*100</f>
        <v>16.701168782838515</v>
      </c>
      <c r="F6" s="252">
        <f>SUM(F7:F13)</f>
        <v>5374416</v>
      </c>
      <c r="G6" s="255">
        <f>(F6/$F$6)*100</f>
        <v>100</v>
      </c>
      <c r="H6" s="252">
        <f>SUM(H7:H13)</f>
        <v>5166136</v>
      </c>
      <c r="I6" s="254">
        <f aca="true" t="shared" si="1" ref="I6:I13">(F6/H6-1)*100</f>
        <v>4.0316398948846865</v>
      </c>
    </row>
    <row r="7" spans="1:9" s="256" customFormat="1" ht="16.5" customHeight="1">
      <c r="A7" s="257" t="s">
        <v>47</v>
      </c>
      <c r="B7" s="258">
        <v>310176</v>
      </c>
      <c r="C7" s="259">
        <f aca="true" t="shared" si="2" ref="C7:C13">B7/$B$6</f>
        <v>0.3352906076774735</v>
      </c>
      <c r="D7" s="258">
        <v>314820</v>
      </c>
      <c r="E7" s="260">
        <f t="shared" si="0"/>
        <v>-1.4751286449399603</v>
      </c>
      <c r="F7" s="258">
        <v>1963531</v>
      </c>
      <c r="G7" s="259">
        <f aca="true" t="shared" si="3" ref="G7:G13">(F7/$F$6)</f>
        <v>0.36534778848529775</v>
      </c>
      <c r="H7" s="258">
        <v>2016728</v>
      </c>
      <c r="I7" s="261">
        <f t="shared" si="1"/>
        <v>-2.6377875449738353</v>
      </c>
    </row>
    <row r="8" spans="1:9" s="256" customFormat="1" ht="16.5" customHeight="1">
      <c r="A8" s="257" t="s">
        <v>48</v>
      </c>
      <c r="B8" s="258">
        <v>172804</v>
      </c>
      <c r="C8" s="259">
        <f t="shared" si="2"/>
        <v>0.1867957487655335</v>
      </c>
      <c r="D8" s="258">
        <v>159014</v>
      </c>
      <c r="E8" s="260">
        <f t="shared" si="0"/>
        <v>8.672192385576105</v>
      </c>
      <c r="F8" s="258">
        <v>1074294</v>
      </c>
      <c r="G8" s="259">
        <f t="shared" si="3"/>
        <v>0.1998903694838658</v>
      </c>
      <c r="H8" s="258">
        <v>1017620</v>
      </c>
      <c r="I8" s="261">
        <f t="shared" si="1"/>
        <v>5.569269471905036</v>
      </c>
    </row>
    <row r="9" spans="1:9" s="256" customFormat="1" ht="16.5" customHeight="1">
      <c r="A9" s="257" t="s">
        <v>49</v>
      </c>
      <c r="B9" s="258">
        <v>171344</v>
      </c>
      <c r="C9" s="259">
        <f t="shared" si="2"/>
        <v>0.18521753418023643</v>
      </c>
      <c r="D9" s="258">
        <v>128354</v>
      </c>
      <c r="E9" s="261">
        <f t="shared" si="0"/>
        <v>33.493307571248266</v>
      </c>
      <c r="F9" s="258">
        <v>962550</v>
      </c>
      <c r="G9" s="259">
        <f t="shared" si="3"/>
        <v>0.17909852903087517</v>
      </c>
      <c r="H9" s="258">
        <v>953465</v>
      </c>
      <c r="I9" s="261">
        <f t="shared" si="1"/>
        <v>0.9528404293812631</v>
      </c>
    </row>
    <row r="10" spans="1:9" s="256" customFormat="1" ht="16.5" customHeight="1">
      <c r="A10" s="257" t="s">
        <v>50</v>
      </c>
      <c r="B10" s="258">
        <v>155038</v>
      </c>
      <c r="C10" s="259">
        <f t="shared" si="2"/>
        <v>0.16759125539403477</v>
      </c>
      <c r="D10" s="258">
        <v>77553</v>
      </c>
      <c r="E10" s="260">
        <f t="shared" si="0"/>
        <v>99.9123180276714</v>
      </c>
      <c r="F10" s="258">
        <v>641363</v>
      </c>
      <c r="G10" s="259">
        <f t="shared" si="3"/>
        <v>0.11933631486658271</v>
      </c>
      <c r="H10" s="258">
        <v>471622</v>
      </c>
      <c r="I10" s="261">
        <f t="shared" si="1"/>
        <v>35.99089949154195</v>
      </c>
    </row>
    <row r="11" spans="1:9" s="256" customFormat="1" ht="16.5" customHeight="1">
      <c r="A11" s="257" t="s">
        <v>51</v>
      </c>
      <c r="B11" s="258">
        <v>76858</v>
      </c>
      <c r="C11" s="259">
        <f t="shared" si="2"/>
        <v>0.08308110725805755</v>
      </c>
      <c r="D11" s="258">
        <v>84454</v>
      </c>
      <c r="E11" s="260">
        <f t="shared" si="0"/>
        <v>-8.994245388021882</v>
      </c>
      <c r="F11" s="258">
        <v>491366</v>
      </c>
      <c r="G11" s="259">
        <f t="shared" si="3"/>
        <v>0.09142686386762766</v>
      </c>
      <c r="H11" s="258">
        <v>536795</v>
      </c>
      <c r="I11" s="261">
        <f t="shared" si="1"/>
        <v>-8.463007293287006</v>
      </c>
    </row>
    <row r="12" spans="1:9" s="256" customFormat="1" ht="16.5" customHeight="1">
      <c r="A12" s="257" t="s">
        <v>52</v>
      </c>
      <c r="B12" s="258">
        <v>22660</v>
      </c>
      <c r="C12" s="259">
        <f t="shared" si="2"/>
        <v>0.02449475513892612</v>
      </c>
      <c r="D12" s="258">
        <v>14941</v>
      </c>
      <c r="E12" s="260">
        <f t="shared" si="0"/>
        <v>51.66320862057425</v>
      </c>
      <c r="F12" s="258">
        <v>153213</v>
      </c>
      <c r="G12" s="259">
        <f t="shared" si="3"/>
        <v>0.02850784159618459</v>
      </c>
      <c r="H12" s="258">
        <v>78215</v>
      </c>
      <c r="I12" s="261">
        <f t="shared" si="1"/>
        <v>95.88697820111231</v>
      </c>
    </row>
    <row r="13" spans="1:9" s="256" customFormat="1" ht="16.5" customHeight="1" thickBot="1">
      <c r="A13" s="262" t="s">
        <v>53</v>
      </c>
      <c r="B13" s="263">
        <v>16216</v>
      </c>
      <c r="C13" s="264">
        <f t="shared" si="2"/>
        <v>0.01752899158573813</v>
      </c>
      <c r="D13" s="263">
        <v>13569</v>
      </c>
      <c r="E13" s="265">
        <f t="shared" si="0"/>
        <v>19.507701378141352</v>
      </c>
      <c r="F13" s="263">
        <v>88099</v>
      </c>
      <c r="G13" s="264">
        <f t="shared" si="3"/>
        <v>0.016392292669566332</v>
      </c>
      <c r="H13" s="263">
        <v>91691</v>
      </c>
      <c r="I13" s="265">
        <f t="shared" si="1"/>
        <v>-3.917505534894372</v>
      </c>
    </row>
    <row r="14" ht="14.25">
      <c r="A14" s="266" t="s">
        <v>54</v>
      </c>
    </row>
    <row r="15" ht="14.25">
      <c r="A15" s="227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I3:I5 E3:E5 E14:E65536">
    <cfRule type="cellIs" priority="1" dxfId="0" operator="lessThan" stopIfTrue="1">
      <formula>0</formula>
    </cfRule>
  </conditionalFormatting>
  <conditionalFormatting sqref="E6:E13 I6:I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K3" sqref="K3"/>
      <selection pane="topRight" activeCell="J1" sqref="J1"/>
    </sheetView>
  </sheetViews>
  <sheetFormatPr defaultColWidth="9.140625" defaultRowHeight="12.75"/>
  <cols>
    <col min="1" max="1" width="16.140625" style="267" customWidth="1"/>
    <col min="2" max="2" width="8.7109375" style="267" customWidth="1"/>
    <col min="3" max="3" width="11.140625" style="267" customWidth="1"/>
    <col min="4" max="4" width="8.7109375" style="267" customWidth="1"/>
    <col min="5" max="5" width="7.28125" style="267" customWidth="1"/>
    <col min="6" max="6" width="11.28125" style="267" customWidth="1"/>
    <col min="7" max="7" width="9.28125" style="267" customWidth="1"/>
    <col min="8" max="8" width="10.7109375" style="267" customWidth="1"/>
    <col min="9" max="9" width="8.421875" style="267" customWidth="1"/>
    <col min="10" max="16384" width="9.140625" style="267" customWidth="1"/>
  </cols>
  <sheetData>
    <row r="1" spans="8:9" ht="18.75" thickBot="1">
      <c r="H1" s="235" t="s">
        <v>0</v>
      </c>
      <c r="I1" s="236"/>
    </row>
    <row r="2" ht="6" customHeight="1" thickBot="1"/>
    <row r="3" spans="1:9" ht="26.25" customHeight="1" thickBot="1">
      <c r="A3" s="268" t="s">
        <v>55</v>
      </c>
      <c r="B3" s="269"/>
      <c r="C3" s="269"/>
      <c r="D3" s="269"/>
      <c r="E3" s="269"/>
      <c r="F3" s="269"/>
      <c r="G3" s="269"/>
      <c r="H3" s="269"/>
      <c r="I3" s="270"/>
    </row>
    <row r="4" spans="1:9" ht="14.25" thickBot="1">
      <c r="A4" s="271" t="s">
        <v>38</v>
      </c>
      <c r="B4" s="272" t="s">
        <v>39</v>
      </c>
      <c r="C4" s="273"/>
      <c r="D4" s="274"/>
      <c r="E4" s="275"/>
      <c r="F4" s="273" t="s">
        <v>40</v>
      </c>
      <c r="G4" s="273"/>
      <c r="H4" s="273"/>
      <c r="I4" s="276"/>
    </row>
    <row r="5" spans="1:9" s="281" customFormat="1" ht="33.75" customHeight="1" thickBot="1">
      <c r="A5" s="277"/>
      <c r="B5" s="278" t="s">
        <v>41</v>
      </c>
      <c r="C5" s="279" t="s">
        <v>42</v>
      </c>
      <c r="D5" s="278" t="s">
        <v>43</v>
      </c>
      <c r="E5" s="279" t="s">
        <v>44</v>
      </c>
      <c r="F5" s="278" t="s">
        <v>45</v>
      </c>
      <c r="G5" s="279" t="s">
        <v>42</v>
      </c>
      <c r="H5" s="278" t="s">
        <v>46</v>
      </c>
      <c r="I5" s="280" t="s">
        <v>44</v>
      </c>
    </row>
    <row r="6" spans="1:9" s="287" customFormat="1" ht="16.5" customHeight="1" thickBot="1">
      <c r="A6" s="282" t="s">
        <v>4</v>
      </c>
      <c r="B6" s="283">
        <f>SUM(B7:B21)</f>
        <v>8680.382</v>
      </c>
      <c r="C6" s="284">
        <f>(B6/$B$6)</f>
        <v>1</v>
      </c>
      <c r="D6" s="283">
        <f>SUM(D7:D21)</f>
        <v>11227.407999999996</v>
      </c>
      <c r="E6" s="285">
        <f aca="true" t="shared" si="0" ref="E6:E19">(B6/D6-1)*100</f>
        <v>-22.68578820685947</v>
      </c>
      <c r="F6" s="283">
        <f>SUM(F7:F21)</f>
        <v>57378.44700000001</v>
      </c>
      <c r="G6" s="286">
        <f>(F6/$F$6)*100</f>
        <v>100</v>
      </c>
      <c r="H6" s="283">
        <f>SUM(H7:H21)</f>
        <v>73832.532</v>
      </c>
      <c r="I6" s="285">
        <f aca="true" t="shared" si="1" ref="I6:I19">(F6/H6-1)*100</f>
        <v>-22.28568431054213</v>
      </c>
    </row>
    <row r="7" spans="1:9" s="287" customFormat="1" ht="16.5" customHeight="1" thickTop="1">
      <c r="A7" s="288" t="s">
        <v>56</v>
      </c>
      <c r="B7" s="289">
        <v>1879.4320000000002</v>
      </c>
      <c r="C7" s="290">
        <f aca="true" t="shared" si="2" ref="C7:C21">B7/$B$6</f>
        <v>0.21651489531221096</v>
      </c>
      <c r="D7" s="289">
        <v>2093.6189999999997</v>
      </c>
      <c r="E7" s="291">
        <f t="shared" si="0"/>
        <v>-10.230466956977347</v>
      </c>
      <c r="F7" s="289">
        <v>11168.764000000001</v>
      </c>
      <c r="G7" s="290">
        <f aca="true" t="shared" si="3" ref="G7:G21">(F7/$F$6)</f>
        <v>0.19465085905862875</v>
      </c>
      <c r="H7" s="289">
        <v>13445.825000000003</v>
      </c>
      <c r="I7" s="292">
        <f t="shared" si="1"/>
        <v>-16.935078360755107</v>
      </c>
    </row>
    <row r="8" spans="1:9" s="287" customFormat="1" ht="16.5" customHeight="1">
      <c r="A8" s="288" t="s">
        <v>57</v>
      </c>
      <c r="B8" s="289">
        <v>1735.687</v>
      </c>
      <c r="C8" s="290">
        <f t="shared" si="2"/>
        <v>0.19995514022309155</v>
      </c>
      <c r="D8" s="289">
        <v>3621.8029999999994</v>
      </c>
      <c r="E8" s="291">
        <f t="shared" si="0"/>
        <v>-52.076714277391666</v>
      </c>
      <c r="F8" s="289">
        <v>9558.444000000003</v>
      </c>
      <c r="G8" s="290">
        <f t="shared" si="3"/>
        <v>0.16658596563270528</v>
      </c>
      <c r="H8" s="289">
        <v>22175.9</v>
      </c>
      <c r="I8" s="292">
        <f t="shared" si="1"/>
        <v>-56.89715411775846</v>
      </c>
    </row>
    <row r="9" spans="1:9" s="287" customFormat="1" ht="16.5" customHeight="1">
      <c r="A9" s="288" t="s">
        <v>49</v>
      </c>
      <c r="B9" s="289">
        <v>1063.198</v>
      </c>
      <c r="C9" s="290">
        <f t="shared" si="2"/>
        <v>0.1224828584732792</v>
      </c>
      <c r="D9" s="289">
        <v>875.445</v>
      </c>
      <c r="E9" s="291">
        <f t="shared" si="0"/>
        <v>21.446578597170586</v>
      </c>
      <c r="F9" s="289">
        <v>7046.56</v>
      </c>
      <c r="G9" s="290">
        <f t="shared" si="3"/>
        <v>0.12280848242546542</v>
      </c>
      <c r="H9" s="289">
        <v>7614.787999999999</v>
      </c>
      <c r="I9" s="292">
        <f t="shared" si="1"/>
        <v>-7.462164409567262</v>
      </c>
    </row>
    <row r="10" spans="1:9" s="287" customFormat="1" ht="16.5" customHeight="1">
      <c r="A10" s="293" t="s">
        <v>47</v>
      </c>
      <c r="B10" s="294">
        <v>946.962</v>
      </c>
      <c r="C10" s="290">
        <f t="shared" si="2"/>
        <v>0.10909220354588083</v>
      </c>
      <c r="D10" s="294">
        <v>1416.768</v>
      </c>
      <c r="E10" s="291">
        <f t="shared" si="0"/>
        <v>-33.16040452635859</v>
      </c>
      <c r="F10" s="294">
        <v>6839.923000000004</v>
      </c>
      <c r="G10" s="290">
        <f t="shared" si="3"/>
        <v>0.11920718244604989</v>
      </c>
      <c r="H10" s="294">
        <v>9288.14</v>
      </c>
      <c r="I10" s="292">
        <f t="shared" si="1"/>
        <v>-26.35852818755957</v>
      </c>
    </row>
    <row r="11" spans="1:9" s="287" customFormat="1" ht="16.5" customHeight="1">
      <c r="A11" s="293" t="s">
        <v>58</v>
      </c>
      <c r="B11" s="294">
        <v>541.573</v>
      </c>
      <c r="C11" s="290">
        <f t="shared" si="2"/>
        <v>0.06239045700984127</v>
      </c>
      <c r="D11" s="294">
        <v>678.266</v>
      </c>
      <c r="E11" s="291">
        <f t="shared" si="0"/>
        <v>-20.153302686556597</v>
      </c>
      <c r="F11" s="294">
        <v>3957.6560000000004</v>
      </c>
      <c r="G11" s="290">
        <f t="shared" si="3"/>
        <v>0.06897460992626726</v>
      </c>
      <c r="H11" s="294">
        <v>2861.199</v>
      </c>
      <c r="I11" s="292">
        <f t="shared" si="1"/>
        <v>38.3215917522689</v>
      </c>
    </row>
    <row r="12" spans="1:9" s="287" customFormat="1" ht="16.5" customHeight="1">
      <c r="A12" s="293" t="s">
        <v>59</v>
      </c>
      <c r="B12" s="294">
        <v>428.9</v>
      </c>
      <c r="C12" s="290">
        <f t="shared" si="2"/>
        <v>0.04941026788913207</v>
      </c>
      <c r="D12" s="294">
        <v>372.897</v>
      </c>
      <c r="E12" s="291">
        <f t="shared" si="0"/>
        <v>15.01835627532535</v>
      </c>
      <c r="F12" s="294">
        <v>3043.4969999999994</v>
      </c>
      <c r="G12" s="290">
        <f t="shared" si="3"/>
        <v>0.05304251263545001</v>
      </c>
      <c r="H12" s="294">
        <v>3461.356000000001</v>
      </c>
      <c r="I12" s="292">
        <f t="shared" si="1"/>
        <v>-12.072118557004874</v>
      </c>
    </row>
    <row r="13" spans="1:9" s="287" customFormat="1" ht="16.5" customHeight="1">
      <c r="A13" s="293" t="s">
        <v>48</v>
      </c>
      <c r="B13" s="294">
        <v>427.66900000000004</v>
      </c>
      <c r="C13" s="290">
        <f t="shared" si="2"/>
        <v>0.04926845385375898</v>
      </c>
      <c r="D13" s="294">
        <v>502.452</v>
      </c>
      <c r="E13" s="291">
        <f t="shared" si="0"/>
        <v>-14.883610772770329</v>
      </c>
      <c r="F13" s="294">
        <v>2731.7959999999994</v>
      </c>
      <c r="G13" s="290">
        <f t="shared" si="3"/>
        <v>0.04761014183601029</v>
      </c>
      <c r="H13" s="294">
        <v>3161.2789999999986</v>
      </c>
      <c r="I13" s="292">
        <f t="shared" si="1"/>
        <v>-13.585735393807363</v>
      </c>
    </row>
    <row r="14" spans="1:9" s="287" customFormat="1" ht="16.5" customHeight="1">
      <c r="A14" s="293" t="s">
        <v>50</v>
      </c>
      <c r="B14" s="294">
        <v>358.74399999999935</v>
      </c>
      <c r="C14" s="290">
        <f t="shared" si="2"/>
        <v>0.041328135098201824</v>
      </c>
      <c r="D14" s="294">
        <v>303.37599999999975</v>
      </c>
      <c r="E14" s="291">
        <f t="shared" si="0"/>
        <v>18.250619693054038</v>
      </c>
      <c r="F14" s="294">
        <v>2055.713999999992</v>
      </c>
      <c r="G14" s="290">
        <f t="shared" si="3"/>
        <v>0.035827285461385736</v>
      </c>
      <c r="H14" s="294">
        <v>1907.58</v>
      </c>
      <c r="I14" s="292">
        <f t="shared" si="1"/>
        <v>7.765545874877722</v>
      </c>
    </row>
    <row r="15" spans="1:9" s="287" customFormat="1" ht="16.5" customHeight="1">
      <c r="A15" s="293" t="s">
        <v>60</v>
      </c>
      <c r="B15" s="294">
        <v>350.76199999999994</v>
      </c>
      <c r="C15" s="290">
        <f t="shared" si="2"/>
        <v>0.04040859031319128</v>
      </c>
      <c r="D15" s="294">
        <v>491</v>
      </c>
      <c r="E15" s="291">
        <f t="shared" si="0"/>
        <v>-28.56171079429737</v>
      </c>
      <c r="F15" s="294">
        <v>3187.4029999999993</v>
      </c>
      <c r="G15" s="290">
        <f t="shared" si="3"/>
        <v>0.055550527535191026</v>
      </c>
      <c r="H15" s="294">
        <v>3127.344</v>
      </c>
      <c r="I15" s="292">
        <f t="shared" si="1"/>
        <v>1.920447510731127</v>
      </c>
    </row>
    <row r="16" spans="1:9" s="287" customFormat="1" ht="16.5" customHeight="1">
      <c r="A16" s="293" t="s">
        <v>51</v>
      </c>
      <c r="B16" s="294">
        <v>324.2480000000001</v>
      </c>
      <c r="C16" s="290">
        <f t="shared" si="2"/>
        <v>0.03735411644326253</v>
      </c>
      <c r="D16" s="294">
        <v>323.523</v>
      </c>
      <c r="E16" s="291">
        <f t="shared" si="0"/>
        <v>0.22409535025333938</v>
      </c>
      <c r="F16" s="294">
        <v>1991.3469999999993</v>
      </c>
      <c r="G16" s="290">
        <f t="shared" si="3"/>
        <v>0.034705487933474374</v>
      </c>
      <c r="H16" s="294">
        <v>2295.752</v>
      </c>
      <c r="I16" s="292">
        <f t="shared" si="1"/>
        <v>-13.25948970097819</v>
      </c>
    </row>
    <row r="17" spans="1:9" s="287" customFormat="1" ht="16.5" customHeight="1">
      <c r="A17" s="293" t="s">
        <v>61</v>
      </c>
      <c r="B17" s="294">
        <v>238.7</v>
      </c>
      <c r="C17" s="290">
        <f t="shared" si="2"/>
        <v>0.02749878979980374</v>
      </c>
      <c r="D17" s="294">
        <v>87.8</v>
      </c>
      <c r="E17" s="291">
        <f t="shared" si="0"/>
        <v>171.86788154897494</v>
      </c>
      <c r="F17" s="294">
        <v>1151.35</v>
      </c>
      <c r="G17" s="290">
        <f t="shared" si="3"/>
        <v>0.02006589686890619</v>
      </c>
      <c r="H17" s="294">
        <v>878.5</v>
      </c>
      <c r="I17" s="292">
        <f t="shared" si="1"/>
        <v>31.058622652248147</v>
      </c>
    </row>
    <row r="18" spans="1:9" s="287" customFormat="1" ht="16.5" customHeight="1">
      <c r="A18" s="293" t="s">
        <v>62</v>
      </c>
      <c r="B18" s="294">
        <v>194.64</v>
      </c>
      <c r="C18" s="290">
        <f t="shared" si="2"/>
        <v>0.02242297631601927</v>
      </c>
      <c r="D18" s="294">
        <v>236.16</v>
      </c>
      <c r="E18" s="291">
        <f t="shared" si="0"/>
        <v>-17.581300813008138</v>
      </c>
      <c r="F18" s="294">
        <v>1886.47</v>
      </c>
      <c r="G18" s="290">
        <f t="shared" si="3"/>
        <v>0.03287767617691012</v>
      </c>
      <c r="H18" s="294">
        <v>1022.72</v>
      </c>
      <c r="I18" s="292">
        <f t="shared" si="1"/>
        <v>84.45615613266584</v>
      </c>
    </row>
    <row r="19" spans="1:9" s="287" customFormat="1" ht="16.5" customHeight="1">
      <c r="A19" s="293" t="s">
        <v>53</v>
      </c>
      <c r="B19" s="294">
        <v>189.86700000000005</v>
      </c>
      <c r="C19" s="290">
        <f t="shared" si="2"/>
        <v>0.021873115722326513</v>
      </c>
      <c r="D19" s="294">
        <v>81.336</v>
      </c>
      <c r="E19" s="291">
        <f t="shared" si="0"/>
        <v>133.4353791678962</v>
      </c>
      <c r="F19" s="294">
        <v>1099.3289999999993</v>
      </c>
      <c r="G19" s="290">
        <f t="shared" si="3"/>
        <v>0.019159267241931437</v>
      </c>
      <c r="H19" s="294">
        <v>1168.4539999999972</v>
      </c>
      <c r="I19" s="292">
        <f t="shared" si="1"/>
        <v>-5.915936784845455</v>
      </c>
    </row>
    <row r="20" spans="1:9" s="287" customFormat="1" ht="16.5" customHeight="1">
      <c r="A20" s="293" t="s">
        <v>63</v>
      </c>
      <c r="B20" s="294"/>
      <c r="C20" s="290">
        <f t="shared" si="2"/>
        <v>0</v>
      </c>
      <c r="D20" s="294"/>
      <c r="E20" s="291"/>
      <c r="F20" s="294">
        <v>1134.224</v>
      </c>
      <c r="G20" s="290">
        <f t="shared" si="3"/>
        <v>0.019767422426054854</v>
      </c>
      <c r="H20" s="294"/>
      <c r="I20" s="292"/>
    </row>
    <row r="21" spans="1:9" s="287" customFormat="1" ht="16.5" customHeight="1" thickBot="1">
      <c r="A21" s="295" t="s">
        <v>64</v>
      </c>
      <c r="B21" s="296"/>
      <c r="C21" s="297">
        <f t="shared" si="2"/>
        <v>0</v>
      </c>
      <c r="D21" s="296">
        <v>142.96300000000002</v>
      </c>
      <c r="E21" s="298"/>
      <c r="F21" s="296">
        <v>525.97</v>
      </c>
      <c r="G21" s="297">
        <f t="shared" si="3"/>
        <v>0.009166682395569193</v>
      </c>
      <c r="H21" s="296">
        <v>1423.695</v>
      </c>
      <c r="I21" s="299">
        <f>(F21/H21-1)*100</f>
        <v>-63.05599162742019</v>
      </c>
    </row>
    <row r="22" ht="14.25">
      <c r="A22" s="227" t="s">
        <v>65</v>
      </c>
    </row>
    <row r="23" ht="14.25">
      <c r="A23" s="227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R30" sqref="R30"/>
    </sheetView>
  </sheetViews>
  <sheetFormatPr defaultColWidth="9.140625" defaultRowHeight="12.75"/>
  <cols>
    <col min="1" max="1" width="20.140625" style="300" customWidth="1"/>
    <col min="2" max="4" width="9.57421875" style="300" bestFit="1" customWidth="1"/>
    <col min="5" max="5" width="10.28125" style="300" bestFit="1" customWidth="1"/>
    <col min="6" max="6" width="9.57421875" style="300" bestFit="1" customWidth="1"/>
    <col min="7" max="7" width="9.421875" style="300" customWidth="1"/>
    <col min="8" max="8" width="9.57421875" style="300" bestFit="1" customWidth="1"/>
    <col min="9" max="9" width="9.28125" style="300" customWidth="1"/>
    <col min="10" max="11" width="11.57421875" style="300" bestFit="1" customWidth="1"/>
    <col min="12" max="12" width="11.421875" style="300" bestFit="1" customWidth="1"/>
    <col min="13" max="13" width="10.28125" style="300" bestFit="1" customWidth="1"/>
    <col min="14" max="14" width="11.57421875" style="300" bestFit="1" customWidth="1"/>
    <col min="15" max="15" width="11.140625" style="300" customWidth="1"/>
    <col min="16" max="16" width="11.421875" style="300" bestFit="1" customWidth="1"/>
    <col min="17" max="17" width="10.00390625" style="300" customWidth="1"/>
    <col min="18" max="16384" width="9.140625" style="300" customWidth="1"/>
  </cols>
  <sheetData>
    <row r="1" spans="16:17" ht="18.75" thickBot="1">
      <c r="P1" s="235" t="s">
        <v>0</v>
      </c>
      <c r="Q1" s="236"/>
    </row>
    <row r="2" ht="8.25" customHeight="1" thickBot="1"/>
    <row r="3" spans="1:17" ht="30" customHeight="1" thickBot="1">
      <c r="A3" s="301" t="s">
        <v>67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</row>
    <row r="4" spans="1:17" ht="15.75" customHeight="1" thickBot="1">
      <c r="A4" s="304" t="s">
        <v>68</v>
      </c>
      <c r="B4" s="305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07"/>
    </row>
    <row r="5" spans="1:17" s="317" customFormat="1" ht="26.25" customHeight="1">
      <c r="A5" s="309"/>
      <c r="B5" s="310" t="s">
        <v>41</v>
      </c>
      <c r="C5" s="311"/>
      <c r="D5" s="312"/>
      <c r="E5" s="313" t="s">
        <v>42</v>
      </c>
      <c r="F5" s="314" t="s">
        <v>43</v>
      </c>
      <c r="G5" s="311"/>
      <c r="H5" s="312"/>
      <c r="I5" s="315" t="s">
        <v>44</v>
      </c>
      <c r="J5" s="314" t="s">
        <v>45</v>
      </c>
      <c r="K5" s="311"/>
      <c r="L5" s="312"/>
      <c r="M5" s="313" t="s">
        <v>42</v>
      </c>
      <c r="N5" s="314" t="s">
        <v>46</v>
      </c>
      <c r="O5" s="311"/>
      <c r="P5" s="312"/>
      <c r="Q5" s="316" t="s">
        <v>44</v>
      </c>
    </row>
    <row r="6" spans="1:17" s="317" customFormat="1" ht="14.25" thickBot="1">
      <c r="A6" s="318"/>
      <c r="B6" s="319" t="s">
        <v>11</v>
      </c>
      <c r="C6" s="320" t="s">
        <v>12</v>
      </c>
      <c r="D6" s="320" t="s">
        <v>13</v>
      </c>
      <c r="E6" s="321"/>
      <c r="F6" s="322" t="s">
        <v>11</v>
      </c>
      <c r="G6" s="323" t="s">
        <v>12</v>
      </c>
      <c r="H6" s="323" t="s">
        <v>13</v>
      </c>
      <c r="I6" s="324"/>
      <c r="J6" s="325" t="s">
        <v>11</v>
      </c>
      <c r="K6" s="320" t="s">
        <v>12</v>
      </c>
      <c r="L6" s="320" t="s">
        <v>13</v>
      </c>
      <c r="M6" s="321"/>
      <c r="N6" s="322" t="s">
        <v>11</v>
      </c>
      <c r="O6" s="323" t="s">
        <v>12</v>
      </c>
      <c r="P6" s="323" t="s">
        <v>13</v>
      </c>
      <c r="Q6" s="326"/>
    </row>
    <row r="7" spans="1:17" s="332" customFormat="1" ht="18.75" customHeight="1" thickBot="1">
      <c r="A7" s="327" t="s">
        <v>4</v>
      </c>
      <c r="B7" s="328">
        <f>SUM(B8:B32)</f>
        <v>245574</v>
      </c>
      <c r="C7" s="329">
        <f>SUM(C8:C32)</f>
        <v>281837</v>
      </c>
      <c r="D7" s="329">
        <f aca="true" t="shared" si="0" ref="D7:D32">C7+B7</f>
        <v>527411</v>
      </c>
      <c r="E7" s="330">
        <f aca="true" t="shared" si="1" ref="E7:E32">(D7/$D$7)</f>
        <v>1</v>
      </c>
      <c r="F7" s="331">
        <f>SUM(F8:F32)</f>
        <v>248945</v>
      </c>
      <c r="G7" s="329">
        <f>SUM(G8:G32)</f>
        <v>267869</v>
      </c>
      <c r="H7" s="328">
        <f aca="true" t="shared" si="2" ref="H7:H32">G7+F7</f>
        <v>516814</v>
      </c>
      <c r="I7" s="330">
        <f aca="true" t="shared" si="3" ref="I7:I19">(D7/H7-1)</f>
        <v>0.020504475497954866</v>
      </c>
      <c r="J7" s="331">
        <f>SUM(J8:J32)</f>
        <v>1579228</v>
      </c>
      <c r="K7" s="329">
        <f>SUM(K8:K32)</f>
        <v>1542655</v>
      </c>
      <c r="L7" s="329">
        <f aca="true" t="shared" si="4" ref="L7:L32">K7+J7</f>
        <v>3121883</v>
      </c>
      <c r="M7" s="330">
        <f aca="true" t="shared" si="5" ref="M7:M32">(L7/$L$7)</f>
        <v>1</v>
      </c>
      <c r="N7" s="331">
        <f>SUM(N8:N32)</f>
        <v>1560809</v>
      </c>
      <c r="O7" s="329">
        <f>SUM(O8:O32)</f>
        <v>1468088</v>
      </c>
      <c r="P7" s="329">
        <f aca="true" t="shared" si="6" ref="P7:P32">O7+N7</f>
        <v>3028897</v>
      </c>
      <c r="Q7" s="330">
        <f aca="true" t="shared" si="7" ref="Q7:Q19">(L7/P7-1)</f>
        <v>0.03069962431868767</v>
      </c>
    </row>
    <row r="8" spans="1:17" ht="18.75" customHeight="1" thickTop="1">
      <c r="A8" s="333" t="s">
        <v>47</v>
      </c>
      <c r="B8" s="334">
        <v>89647</v>
      </c>
      <c r="C8" s="335">
        <v>111355</v>
      </c>
      <c r="D8" s="335">
        <f t="shared" si="0"/>
        <v>201002</v>
      </c>
      <c r="E8" s="336">
        <f t="shared" si="1"/>
        <v>0.38111074664730166</v>
      </c>
      <c r="F8" s="337">
        <v>87027</v>
      </c>
      <c r="G8" s="335">
        <v>106502</v>
      </c>
      <c r="H8" s="335">
        <f t="shared" si="2"/>
        <v>193529</v>
      </c>
      <c r="I8" s="336">
        <f t="shared" si="3"/>
        <v>0.038614367872515265</v>
      </c>
      <c r="J8" s="337">
        <v>568401</v>
      </c>
      <c r="K8" s="335">
        <v>605196</v>
      </c>
      <c r="L8" s="335">
        <f t="shared" si="4"/>
        <v>1173597</v>
      </c>
      <c r="M8" s="336">
        <f t="shared" si="5"/>
        <v>0.3759260036330638</v>
      </c>
      <c r="N8" s="337">
        <v>572238</v>
      </c>
      <c r="O8" s="335">
        <v>606430</v>
      </c>
      <c r="P8" s="335">
        <f t="shared" si="6"/>
        <v>1178668</v>
      </c>
      <c r="Q8" s="338">
        <f t="shared" si="7"/>
        <v>-0.0043023141376536955</v>
      </c>
    </row>
    <row r="9" spans="1:17" ht="18.75" customHeight="1">
      <c r="A9" s="339" t="s">
        <v>69</v>
      </c>
      <c r="B9" s="340">
        <v>22209</v>
      </c>
      <c r="C9" s="341">
        <v>25159</v>
      </c>
      <c r="D9" s="341">
        <f t="shared" si="0"/>
        <v>47368</v>
      </c>
      <c r="E9" s="342">
        <f t="shared" si="1"/>
        <v>0.08981230956502614</v>
      </c>
      <c r="F9" s="343">
        <v>27267</v>
      </c>
      <c r="G9" s="341">
        <v>31637</v>
      </c>
      <c r="H9" s="341">
        <f t="shared" si="2"/>
        <v>58904</v>
      </c>
      <c r="I9" s="342">
        <f t="shared" si="3"/>
        <v>-0.19584408529132147</v>
      </c>
      <c r="J9" s="343">
        <v>129167</v>
      </c>
      <c r="K9" s="341">
        <v>132308</v>
      </c>
      <c r="L9" s="341">
        <f t="shared" si="4"/>
        <v>261475</v>
      </c>
      <c r="M9" s="342">
        <f t="shared" si="5"/>
        <v>0.08375554112694165</v>
      </c>
      <c r="N9" s="343">
        <v>161365</v>
      </c>
      <c r="O9" s="341">
        <v>158291</v>
      </c>
      <c r="P9" s="341">
        <f t="shared" si="6"/>
        <v>319656</v>
      </c>
      <c r="Q9" s="344">
        <f t="shared" si="7"/>
        <v>-0.18201128713366865</v>
      </c>
    </row>
    <row r="10" spans="1:17" ht="18.75" customHeight="1">
      <c r="A10" s="339" t="s">
        <v>49</v>
      </c>
      <c r="B10" s="340">
        <v>19222</v>
      </c>
      <c r="C10" s="341">
        <v>22466</v>
      </c>
      <c r="D10" s="341">
        <f t="shared" si="0"/>
        <v>41688</v>
      </c>
      <c r="E10" s="342">
        <f t="shared" si="1"/>
        <v>0.07904272000394379</v>
      </c>
      <c r="F10" s="343">
        <v>20800</v>
      </c>
      <c r="G10" s="341">
        <v>15925</v>
      </c>
      <c r="H10" s="341">
        <f t="shared" si="2"/>
        <v>36725</v>
      </c>
      <c r="I10" s="342">
        <f t="shared" si="3"/>
        <v>0.1351395507147719</v>
      </c>
      <c r="J10" s="343">
        <v>135667</v>
      </c>
      <c r="K10" s="341">
        <v>130934</v>
      </c>
      <c r="L10" s="341">
        <f t="shared" si="4"/>
        <v>266601</v>
      </c>
      <c r="M10" s="342">
        <f t="shared" si="5"/>
        <v>0.08539749888128415</v>
      </c>
      <c r="N10" s="343">
        <v>100788</v>
      </c>
      <c r="O10" s="341">
        <v>81529</v>
      </c>
      <c r="P10" s="341">
        <f t="shared" si="6"/>
        <v>182317</v>
      </c>
      <c r="Q10" s="344">
        <f t="shared" si="7"/>
        <v>0.4622936972416176</v>
      </c>
    </row>
    <row r="11" spans="1:17" ht="18.75" customHeight="1">
      <c r="A11" s="339" t="s">
        <v>70</v>
      </c>
      <c r="B11" s="340">
        <v>16569</v>
      </c>
      <c r="C11" s="341">
        <v>17470</v>
      </c>
      <c r="D11" s="341">
        <f t="shared" si="0"/>
        <v>34039</v>
      </c>
      <c r="E11" s="342">
        <f t="shared" si="1"/>
        <v>0.06453979913198625</v>
      </c>
      <c r="F11" s="343">
        <v>20627</v>
      </c>
      <c r="G11" s="341">
        <v>18653</v>
      </c>
      <c r="H11" s="341">
        <f t="shared" si="2"/>
        <v>39280</v>
      </c>
      <c r="I11" s="342">
        <f t="shared" si="3"/>
        <v>-0.1334266802443992</v>
      </c>
      <c r="J11" s="343">
        <v>110721</v>
      </c>
      <c r="K11" s="341">
        <v>103170</v>
      </c>
      <c r="L11" s="341">
        <f t="shared" si="4"/>
        <v>213891</v>
      </c>
      <c r="M11" s="342">
        <f t="shared" si="5"/>
        <v>0.06851345806361096</v>
      </c>
      <c r="N11" s="343">
        <v>130930</v>
      </c>
      <c r="O11" s="341">
        <v>119670</v>
      </c>
      <c r="P11" s="341">
        <f t="shared" si="6"/>
        <v>250600</v>
      </c>
      <c r="Q11" s="344">
        <f t="shared" si="7"/>
        <v>-0.1464844373503591</v>
      </c>
    </row>
    <row r="12" spans="1:17" ht="18.75" customHeight="1">
      <c r="A12" s="339" t="s">
        <v>71</v>
      </c>
      <c r="B12" s="340">
        <v>12036</v>
      </c>
      <c r="C12" s="341">
        <v>13805</v>
      </c>
      <c r="D12" s="341">
        <f t="shared" si="0"/>
        <v>25841</v>
      </c>
      <c r="E12" s="342">
        <f t="shared" si="1"/>
        <v>0.04899594433942409</v>
      </c>
      <c r="F12" s="343">
        <v>11589</v>
      </c>
      <c r="G12" s="341">
        <v>12448</v>
      </c>
      <c r="H12" s="341">
        <f t="shared" si="2"/>
        <v>24037</v>
      </c>
      <c r="I12" s="342">
        <f t="shared" si="3"/>
        <v>0.0750509630985563</v>
      </c>
      <c r="J12" s="343">
        <v>75531</v>
      </c>
      <c r="K12" s="341">
        <v>68643</v>
      </c>
      <c r="L12" s="341">
        <f t="shared" si="4"/>
        <v>144174</v>
      </c>
      <c r="M12" s="342">
        <f t="shared" si="5"/>
        <v>0.046181743518254846</v>
      </c>
      <c r="N12" s="343">
        <v>80384</v>
      </c>
      <c r="O12" s="341">
        <v>62882</v>
      </c>
      <c r="P12" s="341">
        <f t="shared" si="6"/>
        <v>143266</v>
      </c>
      <c r="Q12" s="344">
        <f t="shared" si="7"/>
        <v>0.006337861041698645</v>
      </c>
    </row>
    <row r="13" spans="1:17" ht="18.75" customHeight="1">
      <c r="A13" s="339" t="s">
        <v>72</v>
      </c>
      <c r="B13" s="340">
        <v>10980</v>
      </c>
      <c r="C13" s="341">
        <v>11232</v>
      </c>
      <c r="D13" s="341">
        <f t="shared" si="0"/>
        <v>22212</v>
      </c>
      <c r="E13" s="342">
        <f t="shared" si="1"/>
        <v>0.042115162558232576</v>
      </c>
      <c r="F13" s="343">
        <v>10627</v>
      </c>
      <c r="G13" s="341">
        <v>10209</v>
      </c>
      <c r="H13" s="341">
        <f t="shared" si="2"/>
        <v>20836</v>
      </c>
      <c r="I13" s="342">
        <f t="shared" si="3"/>
        <v>0.06603954693799197</v>
      </c>
      <c r="J13" s="343">
        <v>63601</v>
      </c>
      <c r="K13" s="341">
        <v>62149</v>
      </c>
      <c r="L13" s="341">
        <f t="shared" si="4"/>
        <v>125750</v>
      </c>
      <c r="M13" s="342">
        <f t="shared" si="5"/>
        <v>0.040280177059806535</v>
      </c>
      <c r="N13" s="343">
        <v>61399</v>
      </c>
      <c r="O13" s="341">
        <v>52577</v>
      </c>
      <c r="P13" s="341">
        <f t="shared" si="6"/>
        <v>113976</v>
      </c>
      <c r="Q13" s="344">
        <f t="shared" si="7"/>
        <v>0.10330244963852042</v>
      </c>
    </row>
    <row r="14" spans="1:17" ht="18.75" customHeight="1">
      <c r="A14" s="339" t="s">
        <v>73</v>
      </c>
      <c r="B14" s="340">
        <v>9839</v>
      </c>
      <c r="C14" s="341">
        <v>12123</v>
      </c>
      <c r="D14" s="341">
        <f t="shared" si="0"/>
        <v>21962</v>
      </c>
      <c r="E14" s="342">
        <f t="shared" si="1"/>
        <v>0.041641148933184935</v>
      </c>
      <c r="F14" s="343">
        <v>3476</v>
      </c>
      <c r="G14" s="341">
        <v>4123</v>
      </c>
      <c r="H14" s="341">
        <f t="shared" si="2"/>
        <v>7599</v>
      </c>
      <c r="I14" s="342">
        <f t="shared" si="3"/>
        <v>1.8901171206737728</v>
      </c>
      <c r="J14" s="343">
        <v>54477</v>
      </c>
      <c r="K14" s="341">
        <v>56896</v>
      </c>
      <c r="L14" s="341">
        <f t="shared" si="4"/>
        <v>111373</v>
      </c>
      <c r="M14" s="342">
        <f t="shared" si="5"/>
        <v>0.0356749436157601</v>
      </c>
      <c r="N14" s="343">
        <v>8949</v>
      </c>
      <c r="O14" s="341">
        <v>9976</v>
      </c>
      <c r="P14" s="341">
        <f t="shared" si="6"/>
        <v>18925</v>
      </c>
      <c r="Q14" s="344">
        <f t="shared" si="7"/>
        <v>4.884966974900925</v>
      </c>
    </row>
    <row r="15" spans="1:17" ht="18.75" customHeight="1">
      <c r="A15" s="339" t="s">
        <v>48</v>
      </c>
      <c r="B15" s="340">
        <v>12359</v>
      </c>
      <c r="C15" s="341">
        <v>6519</v>
      </c>
      <c r="D15" s="341">
        <f t="shared" si="0"/>
        <v>18878</v>
      </c>
      <c r="E15" s="342">
        <f t="shared" si="1"/>
        <v>0.03579371685459727</v>
      </c>
      <c r="F15" s="343">
        <v>12243</v>
      </c>
      <c r="G15" s="341">
        <v>7225</v>
      </c>
      <c r="H15" s="341">
        <f t="shared" si="2"/>
        <v>19468</v>
      </c>
      <c r="I15" s="342">
        <f t="shared" si="3"/>
        <v>-0.03030614341483462</v>
      </c>
      <c r="J15" s="343">
        <v>85487</v>
      </c>
      <c r="K15" s="341">
        <v>40382</v>
      </c>
      <c r="L15" s="341">
        <f t="shared" si="4"/>
        <v>125869</v>
      </c>
      <c r="M15" s="342">
        <f t="shared" si="5"/>
        <v>0.04031829508024484</v>
      </c>
      <c r="N15" s="343">
        <v>92061</v>
      </c>
      <c r="O15" s="341">
        <v>46161</v>
      </c>
      <c r="P15" s="341">
        <f t="shared" si="6"/>
        <v>138222</v>
      </c>
      <c r="Q15" s="344">
        <f t="shared" si="7"/>
        <v>-0.08937072246096855</v>
      </c>
    </row>
    <row r="16" spans="1:17" ht="18.75" customHeight="1">
      <c r="A16" s="339" t="s">
        <v>74</v>
      </c>
      <c r="B16" s="340">
        <v>7889</v>
      </c>
      <c r="C16" s="341">
        <v>9127</v>
      </c>
      <c r="D16" s="341">
        <f t="shared" si="0"/>
        <v>17016</v>
      </c>
      <c r="E16" s="342">
        <f t="shared" si="1"/>
        <v>0.032263263375242456</v>
      </c>
      <c r="F16" s="343">
        <v>5404</v>
      </c>
      <c r="G16" s="341">
        <v>5494</v>
      </c>
      <c r="H16" s="341">
        <f t="shared" si="2"/>
        <v>10898</v>
      </c>
      <c r="I16" s="342">
        <f t="shared" si="3"/>
        <v>0.5613874105340428</v>
      </c>
      <c r="J16" s="343">
        <v>45122</v>
      </c>
      <c r="K16" s="341">
        <v>42422</v>
      </c>
      <c r="L16" s="341">
        <f t="shared" si="4"/>
        <v>87544</v>
      </c>
      <c r="M16" s="342">
        <f t="shared" si="5"/>
        <v>0.02804205026261394</v>
      </c>
      <c r="N16" s="343">
        <v>31878</v>
      </c>
      <c r="O16" s="341">
        <v>29618</v>
      </c>
      <c r="P16" s="341">
        <f t="shared" si="6"/>
        <v>61496</v>
      </c>
      <c r="Q16" s="344">
        <f t="shared" si="7"/>
        <v>0.42357226486275534</v>
      </c>
    </row>
    <row r="17" spans="1:17" ht="18.75" customHeight="1">
      <c r="A17" s="339" t="s">
        <v>75</v>
      </c>
      <c r="B17" s="340">
        <v>6946</v>
      </c>
      <c r="C17" s="341">
        <v>8219</v>
      </c>
      <c r="D17" s="341">
        <f t="shared" si="0"/>
        <v>15165</v>
      </c>
      <c r="E17" s="342">
        <f t="shared" si="1"/>
        <v>0.028753666495389744</v>
      </c>
      <c r="F17" s="343">
        <v>7147</v>
      </c>
      <c r="G17" s="341">
        <v>7940</v>
      </c>
      <c r="H17" s="341">
        <f t="shared" si="2"/>
        <v>15087</v>
      </c>
      <c r="I17" s="342">
        <f t="shared" si="3"/>
        <v>0.0051700139192683014</v>
      </c>
      <c r="J17" s="343">
        <v>49687</v>
      </c>
      <c r="K17" s="341">
        <v>45068</v>
      </c>
      <c r="L17" s="341">
        <f t="shared" si="4"/>
        <v>94755</v>
      </c>
      <c r="M17" s="342">
        <f t="shared" si="5"/>
        <v>0.030351874173375492</v>
      </c>
      <c r="N17" s="343">
        <v>52466</v>
      </c>
      <c r="O17" s="341">
        <v>47855</v>
      </c>
      <c r="P17" s="341">
        <f t="shared" si="6"/>
        <v>100321</v>
      </c>
      <c r="Q17" s="344">
        <f t="shared" si="7"/>
        <v>-0.05548190309107759</v>
      </c>
    </row>
    <row r="18" spans="1:17" ht="18.75" customHeight="1">
      <c r="A18" s="339" t="s">
        <v>76</v>
      </c>
      <c r="B18" s="340">
        <v>6340</v>
      </c>
      <c r="C18" s="341">
        <v>7666</v>
      </c>
      <c r="D18" s="341">
        <f t="shared" si="0"/>
        <v>14006</v>
      </c>
      <c r="E18" s="342">
        <f t="shared" si="1"/>
        <v>0.026556139329668892</v>
      </c>
      <c r="F18" s="343">
        <v>6704</v>
      </c>
      <c r="G18" s="341">
        <v>7718</v>
      </c>
      <c r="H18" s="341">
        <f t="shared" si="2"/>
        <v>14422</v>
      </c>
      <c r="I18" s="342">
        <f t="shared" si="3"/>
        <v>-0.028844820413257533</v>
      </c>
      <c r="J18" s="343">
        <v>43591</v>
      </c>
      <c r="K18" s="341">
        <v>43258</v>
      </c>
      <c r="L18" s="341">
        <f t="shared" si="4"/>
        <v>86849</v>
      </c>
      <c r="M18" s="342">
        <f t="shared" si="5"/>
        <v>0.027819428210474256</v>
      </c>
      <c r="N18" s="343">
        <v>43235</v>
      </c>
      <c r="O18" s="341">
        <v>42503</v>
      </c>
      <c r="P18" s="341">
        <f t="shared" si="6"/>
        <v>85738</v>
      </c>
      <c r="Q18" s="344">
        <f t="shared" si="7"/>
        <v>0.01295808159742462</v>
      </c>
    </row>
    <row r="19" spans="1:17" ht="18.75" customHeight="1">
      <c r="A19" s="339" t="s">
        <v>77</v>
      </c>
      <c r="B19" s="340">
        <v>5433</v>
      </c>
      <c r="C19" s="341">
        <v>6604</v>
      </c>
      <c r="D19" s="341">
        <f t="shared" si="0"/>
        <v>12037</v>
      </c>
      <c r="E19" s="342">
        <f t="shared" si="1"/>
        <v>0.022822808018793692</v>
      </c>
      <c r="F19" s="343">
        <v>4050</v>
      </c>
      <c r="G19" s="341">
        <v>4495</v>
      </c>
      <c r="H19" s="341">
        <f t="shared" si="2"/>
        <v>8545</v>
      </c>
      <c r="I19" s="342">
        <f t="shared" si="3"/>
        <v>0.40866003510825033</v>
      </c>
      <c r="J19" s="343">
        <v>42161</v>
      </c>
      <c r="K19" s="341">
        <v>42423</v>
      </c>
      <c r="L19" s="341">
        <f t="shared" si="4"/>
        <v>84584</v>
      </c>
      <c r="M19" s="342">
        <f t="shared" si="5"/>
        <v>0.027093904544148516</v>
      </c>
      <c r="N19" s="343">
        <v>23165</v>
      </c>
      <c r="O19" s="341">
        <v>23150</v>
      </c>
      <c r="P19" s="341">
        <f t="shared" si="6"/>
        <v>46315</v>
      </c>
      <c r="Q19" s="344">
        <f t="shared" si="7"/>
        <v>0.8262765842599589</v>
      </c>
    </row>
    <row r="20" spans="1:17" ht="18.75" customHeight="1">
      <c r="A20" s="339" t="s">
        <v>78</v>
      </c>
      <c r="B20" s="340">
        <v>4221</v>
      </c>
      <c r="C20" s="341">
        <v>4538</v>
      </c>
      <c r="D20" s="341">
        <f t="shared" si="0"/>
        <v>8759</v>
      </c>
      <c r="E20" s="342">
        <f t="shared" si="1"/>
        <v>0.01660754136716906</v>
      </c>
      <c r="F20" s="343"/>
      <c r="G20" s="341"/>
      <c r="H20" s="341">
        <f t="shared" si="2"/>
        <v>0</v>
      </c>
      <c r="I20" s="342"/>
      <c r="J20" s="343">
        <v>20497</v>
      </c>
      <c r="K20" s="341">
        <v>19459</v>
      </c>
      <c r="L20" s="341">
        <f t="shared" si="4"/>
        <v>39956</v>
      </c>
      <c r="M20" s="342">
        <f t="shared" si="5"/>
        <v>0.012798685921285326</v>
      </c>
      <c r="N20" s="343"/>
      <c r="O20" s="341"/>
      <c r="P20" s="341">
        <f t="shared" si="6"/>
        <v>0</v>
      </c>
      <c r="Q20" s="344"/>
    </row>
    <row r="21" spans="1:17" ht="18.75" customHeight="1">
      <c r="A21" s="339" t="s">
        <v>79</v>
      </c>
      <c r="B21" s="340">
        <v>3671</v>
      </c>
      <c r="C21" s="341">
        <v>4187</v>
      </c>
      <c r="D21" s="341">
        <f t="shared" si="0"/>
        <v>7858</v>
      </c>
      <c r="E21" s="342">
        <f t="shared" si="1"/>
        <v>0.01489919626249737</v>
      </c>
      <c r="F21" s="343">
        <v>6064</v>
      </c>
      <c r="G21" s="341">
        <v>6957</v>
      </c>
      <c r="H21" s="341">
        <f t="shared" si="2"/>
        <v>13021</v>
      </c>
      <c r="I21" s="342">
        <f aca="true" t="shared" si="8" ref="I21:I32">(D21/H21-1)</f>
        <v>-0.3965133246294448</v>
      </c>
      <c r="J21" s="343">
        <v>26913</v>
      </c>
      <c r="K21" s="341">
        <v>24491</v>
      </c>
      <c r="L21" s="341">
        <f t="shared" si="4"/>
        <v>51404</v>
      </c>
      <c r="M21" s="342">
        <f t="shared" si="5"/>
        <v>0.01646570355135026</v>
      </c>
      <c r="N21" s="343">
        <v>36241</v>
      </c>
      <c r="O21" s="341">
        <v>34516</v>
      </c>
      <c r="P21" s="341">
        <f t="shared" si="6"/>
        <v>70757</v>
      </c>
      <c r="Q21" s="344">
        <f aca="true" t="shared" si="9" ref="Q21:Q32">(L21/P21-1)</f>
        <v>-0.27351357462865866</v>
      </c>
    </row>
    <row r="22" spans="1:17" ht="18.75" customHeight="1">
      <c r="A22" s="339" t="s">
        <v>80</v>
      </c>
      <c r="B22" s="340">
        <v>3395</v>
      </c>
      <c r="C22" s="341">
        <v>3744</v>
      </c>
      <c r="D22" s="341">
        <f t="shared" si="0"/>
        <v>7139</v>
      </c>
      <c r="E22" s="342">
        <f t="shared" si="1"/>
        <v>0.013535933076860362</v>
      </c>
      <c r="F22" s="343">
        <v>4051</v>
      </c>
      <c r="G22" s="341">
        <v>4981</v>
      </c>
      <c r="H22" s="341">
        <f t="shared" si="2"/>
        <v>9032</v>
      </c>
      <c r="I22" s="342">
        <f t="shared" si="8"/>
        <v>-0.20958813108945973</v>
      </c>
      <c r="J22" s="343">
        <v>22610</v>
      </c>
      <c r="K22" s="341">
        <v>24599</v>
      </c>
      <c r="L22" s="341">
        <f t="shared" si="4"/>
        <v>47209</v>
      </c>
      <c r="M22" s="342">
        <f t="shared" si="5"/>
        <v>0.015121963251025102</v>
      </c>
      <c r="N22" s="343">
        <v>24806</v>
      </c>
      <c r="O22" s="341">
        <v>27383</v>
      </c>
      <c r="P22" s="341">
        <f t="shared" si="6"/>
        <v>52189</v>
      </c>
      <c r="Q22" s="344">
        <f t="shared" si="9"/>
        <v>-0.09542240702063653</v>
      </c>
    </row>
    <row r="23" spans="1:17" ht="18.75" customHeight="1">
      <c r="A23" s="339" t="s">
        <v>81</v>
      </c>
      <c r="B23" s="340">
        <v>3008</v>
      </c>
      <c r="C23" s="341">
        <v>3326</v>
      </c>
      <c r="D23" s="341">
        <f t="shared" si="0"/>
        <v>6334</v>
      </c>
      <c r="E23" s="342">
        <f t="shared" si="1"/>
        <v>0.012009609204206967</v>
      </c>
      <c r="F23" s="343">
        <v>3464</v>
      </c>
      <c r="G23" s="341">
        <v>4064</v>
      </c>
      <c r="H23" s="341">
        <f t="shared" si="2"/>
        <v>7528</v>
      </c>
      <c r="I23" s="342">
        <f t="shared" si="8"/>
        <v>-0.15860786397449522</v>
      </c>
      <c r="J23" s="343">
        <v>18696</v>
      </c>
      <c r="K23" s="341">
        <v>18378</v>
      </c>
      <c r="L23" s="341">
        <f t="shared" si="4"/>
        <v>37074</v>
      </c>
      <c r="M23" s="342">
        <f t="shared" si="5"/>
        <v>0.011875525123779462</v>
      </c>
      <c r="N23" s="343">
        <v>24466</v>
      </c>
      <c r="O23" s="341">
        <v>23606</v>
      </c>
      <c r="P23" s="341">
        <f t="shared" si="6"/>
        <v>48072</v>
      </c>
      <c r="Q23" s="344">
        <f t="shared" si="9"/>
        <v>-0.22878182725911134</v>
      </c>
    </row>
    <row r="24" spans="1:17" ht="18.75" customHeight="1">
      <c r="A24" s="339" t="s">
        <v>50</v>
      </c>
      <c r="B24" s="340">
        <v>2832</v>
      </c>
      <c r="C24" s="341">
        <v>3389</v>
      </c>
      <c r="D24" s="341">
        <f t="shared" si="0"/>
        <v>6221</v>
      </c>
      <c r="E24" s="342">
        <f t="shared" si="1"/>
        <v>0.011795355045685433</v>
      </c>
      <c r="F24" s="343">
        <v>2952</v>
      </c>
      <c r="G24" s="341">
        <v>3348</v>
      </c>
      <c r="H24" s="341">
        <f t="shared" si="2"/>
        <v>6300</v>
      </c>
      <c r="I24" s="342">
        <f t="shared" si="8"/>
        <v>-0.012539682539682517</v>
      </c>
      <c r="J24" s="343">
        <v>20437</v>
      </c>
      <c r="K24" s="341">
        <v>20190</v>
      </c>
      <c r="L24" s="341">
        <f t="shared" si="4"/>
        <v>40627</v>
      </c>
      <c r="M24" s="342">
        <f t="shared" si="5"/>
        <v>0.013013620305437455</v>
      </c>
      <c r="N24" s="343">
        <v>21565</v>
      </c>
      <c r="O24" s="341">
        <v>20582</v>
      </c>
      <c r="P24" s="341">
        <f t="shared" si="6"/>
        <v>42147</v>
      </c>
      <c r="Q24" s="344">
        <f t="shared" si="9"/>
        <v>-0.036064251310888085</v>
      </c>
    </row>
    <row r="25" spans="1:17" ht="18.75" customHeight="1">
      <c r="A25" s="339" t="s">
        <v>82</v>
      </c>
      <c r="B25" s="340">
        <v>2637</v>
      </c>
      <c r="C25" s="341">
        <v>2774</v>
      </c>
      <c r="D25" s="341">
        <f t="shared" si="0"/>
        <v>5411</v>
      </c>
      <c r="E25" s="342">
        <f t="shared" si="1"/>
        <v>0.010259550900531085</v>
      </c>
      <c r="F25" s="343">
        <v>2626</v>
      </c>
      <c r="G25" s="341">
        <v>2677</v>
      </c>
      <c r="H25" s="341">
        <f t="shared" si="2"/>
        <v>5303</v>
      </c>
      <c r="I25" s="342">
        <f t="shared" si="8"/>
        <v>0.02036583066188946</v>
      </c>
      <c r="J25" s="343">
        <v>17471</v>
      </c>
      <c r="K25" s="341">
        <v>13896</v>
      </c>
      <c r="L25" s="341">
        <f t="shared" si="4"/>
        <v>31367</v>
      </c>
      <c r="M25" s="342">
        <f t="shared" si="5"/>
        <v>0.010047461740238184</v>
      </c>
      <c r="N25" s="343">
        <v>17880</v>
      </c>
      <c r="O25" s="341">
        <v>13418</v>
      </c>
      <c r="P25" s="341">
        <f t="shared" si="6"/>
        <v>31298</v>
      </c>
      <c r="Q25" s="344">
        <f t="shared" si="9"/>
        <v>0.0022046137133362453</v>
      </c>
    </row>
    <row r="26" spans="1:17" ht="18.75" customHeight="1">
      <c r="A26" s="339" t="s">
        <v>83</v>
      </c>
      <c r="B26" s="340">
        <v>2167</v>
      </c>
      <c r="C26" s="341">
        <v>3180</v>
      </c>
      <c r="D26" s="341">
        <f t="shared" si="0"/>
        <v>5347</v>
      </c>
      <c r="E26" s="342">
        <f t="shared" si="1"/>
        <v>0.010138203412518889</v>
      </c>
      <c r="F26" s="343">
        <v>3238</v>
      </c>
      <c r="G26" s="341">
        <v>3244</v>
      </c>
      <c r="H26" s="341">
        <f t="shared" si="2"/>
        <v>6482</v>
      </c>
      <c r="I26" s="342">
        <f t="shared" si="8"/>
        <v>-0.17510027769207037</v>
      </c>
      <c r="J26" s="343">
        <v>14845</v>
      </c>
      <c r="K26" s="341">
        <v>13412</v>
      </c>
      <c r="L26" s="341">
        <f t="shared" si="4"/>
        <v>28257</v>
      </c>
      <c r="M26" s="342">
        <f t="shared" si="5"/>
        <v>0.009051268096850522</v>
      </c>
      <c r="N26" s="343">
        <v>22483</v>
      </c>
      <c r="O26" s="341">
        <v>13504</v>
      </c>
      <c r="P26" s="341">
        <f t="shared" si="6"/>
        <v>35987</v>
      </c>
      <c r="Q26" s="344">
        <f t="shared" si="9"/>
        <v>-0.21479978881262674</v>
      </c>
    </row>
    <row r="27" spans="1:17" ht="18.75" customHeight="1">
      <c r="A27" s="339" t="s">
        <v>84</v>
      </c>
      <c r="B27" s="340">
        <v>1331</v>
      </c>
      <c r="C27" s="341">
        <v>1531</v>
      </c>
      <c r="D27" s="341">
        <f t="shared" si="0"/>
        <v>2862</v>
      </c>
      <c r="E27" s="342">
        <f t="shared" si="1"/>
        <v>0.005426507979545364</v>
      </c>
      <c r="F27" s="343">
        <v>3251</v>
      </c>
      <c r="G27" s="341">
        <v>3319</v>
      </c>
      <c r="H27" s="341">
        <f t="shared" si="2"/>
        <v>6570</v>
      </c>
      <c r="I27" s="342">
        <f t="shared" si="8"/>
        <v>-0.5643835616438356</v>
      </c>
      <c r="J27" s="343">
        <v>10899</v>
      </c>
      <c r="K27" s="341">
        <v>11471</v>
      </c>
      <c r="L27" s="341">
        <f t="shared" si="4"/>
        <v>22370</v>
      </c>
      <c r="M27" s="342">
        <f t="shared" si="5"/>
        <v>0.007165547203402562</v>
      </c>
      <c r="N27" s="343">
        <v>17060</v>
      </c>
      <c r="O27" s="341">
        <v>17825</v>
      </c>
      <c r="P27" s="341">
        <f t="shared" si="6"/>
        <v>34885</v>
      </c>
      <c r="Q27" s="344">
        <f t="shared" si="9"/>
        <v>-0.35875017916009744</v>
      </c>
    </row>
    <row r="28" spans="1:17" ht="18.75" customHeight="1">
      <c r="A28" s="339" t="s">
        <v>85</v>
      </c>
      <c r="B28" s="340">
        <v>1072</v>
      </c>
      <c r="C28" s="341">
        <v>1296</v>
      </c>
      <c r="D28" s="341">
        <f t="shared" si="0"/>
        <v>2368</v>
      </c>
      <c r="E28" s="342">
        <f t="shared" si="1"/>
        <v>0.004489857056451231</v>
      </c>
      <c r="F28" s="343">
        <v>3290</v>
      </c>
      <c r="G28" s="341">
        <v>3485</v>
      </c>
      <c r="H28" s="341">
        <f t="shared" si="2"/>
        <v>6775</v>
      </c>
      <c r="I28" s="342">
        <f t="shared" si="8"/>
        <v>-0.650479704797048</v>
      </c>
      <c r="J28" s="343">
        <v>9764</v>
      </c>
      <c r="K28" s="341">
        <v>10049</v>
      </c>
      <c r="L28" s="341">
        <f t="shared" si="4"/>
        <v>19813</v>
      </c>
      <c r="M28" s="342">
        <f t="shared" si="5"/>
        <v>0.006346490243228206</v>
      </c>
      <c r="N28" s="343">
        <v>17851</v>
      </c>
      <c r="O28" s="341">
        <v>17434</v>
      </c>
      <c r="P28" s="341">
        <f t="shared" si="6"/>
        <v>35285</v>
      </c>
      <c r="Q28" s="344">
        <f t="shared" si="9"/>
        <v>-0.43848660904066883</v>
      </c>
    </row>
    <row r="29" spans="1:17" ht="18.75" customHeight="1">
      <c r="A29" s="339" t="s">
        <v>86</v>
      </c>
      <c r="B29" s="340">
        <v>763</v>
      </c>
      <c r="C29" s="341">
        <v>742</v>
      </c>
      <c r="D29" s="341">
        <f t="shared" si="0"/>
        <v>1505</v>
      </c>
      <c r="E29" s="342">
        <f t="shared" si="1"/>
        <v>0.002853562022786783</v>
      </c>
      <c r="F29" s="343">
        <v>1343</v>
      </c>
      <c r="G29" s="341">
        <v>1247</v>
      </c>
      <c r="H29" s="341">
        <f t="shared" si="2"/>
        <v>2590</v>
      </c>
      <c r="I29" s="342">
        <f t="shared" si="8"/>
        <v>-0.41891891891891897</v>
      </c>
      <c r="J29" s="343">
        <v>5210</v>
      </c>
      <c r="K29" s="341">
        <v>4973</v>
      </c>
      <c r="L29" s="341">
        <f t="shared" si="4"/>
        <v>10183</v>
      </c>
      <c r="M29" s="342">
        <f t="shared" si="5"/>
        <v>0.003261813463220755</v>
      </c>
      <c r="N29" s="343">
        <v>9053</v>
      </c>
      <c r="O29" s="341">
        <v>8399</v>
      </c>
      <c r="P29" s="341">
        <f t="shared" si="6"/>
        <v>17452</v>
      </c>
      <c r="Q29" s="344">
        <f t="shared" si="9"/>
        <v>-0.4165138666055467</v>
      </c>
    </row>
    <row r="30" spans="1:17" ht="18.75" customHeight="1">
      <c r="A30" s="339" t="s">
        <v>87</v>
      </c>
      <c r="B30" s="340">
        <v>491</v>
      </c>
      <c r="C30" s="341">
        <v>830</v>
      </c>
      <c r="D30" s="341">
        <f t="shared" si="0"/>
        <v>1321</v>
      </c>
      <c r="E30" s="342">
        <f t="shared" si="1"/>
        <v>0.0025046879947517213</v>
      </c>
      <c r="F30" s="343">
        <v>690</v>
      </c>
      <c r="G30" s="341">
        <v>1064</v>
      </c>
      <c r="H30" s="341">
        <f t="shared" si="2"/>
        <v>1754</v>
      </c>
      <c r="I30" s="342">
        <f t="shared" si="8"/>
        <v>-0.24686431014823262</v>
      </c>
      <c r="J30" s="343">
        <v>3577</v>
      </c>
      <c r="K30" s="341">
        <v>4046</v>
      </c>
      <c r="L30" s="341">
        <f t="shared" si="4"/>
        <v>7623</v>
      </c>
      <c r="M30" s="342">
        <f t="shared" si="5"/>
        <v>0.002441795544547954</v>
      </c>
      <c r="N30" s="343">
        <v>4433</v>
      </c>
      <c r="O30" s="341">
        <v>4717</v>
      </c>
      <c r="P30" s="341">
        <f t="shared" si="6"/>
        <v>9150</v>
      </c>
      <c r="Q30" s="344">
        <f t="shared" si="9"/>
        <v>-0.16688524590163933</v>
      </c>
    </row>
    <row r="31" spans="1:17" ht="18.75" customHeight="1">
      <c r="A31" s="339" t="s">
        <v>88</v>
      </c>
      <c r="B31" s="340">
        <v>490</v>
      </c>
      <c r="C31" s="341">
        <v>527</v>
      </c>
      <c r="D31" s="341">
        <f t="shared" si="0"/>
        <v>1017</v>
      </c>
      <c r="E31" s="342">
        <f t="shared" si="1"/>
        <v>0.0019282874266937928</v>
      </c>
      <c r="F31" s="343">
        <v>314</v>
      </c>
      <c r="G31" s="341">
        <v>320</v>
      </c>
      <c r="H31" s="341">
        <f t="shared" si="2"/>
        <v>634</v>
      </c>
      <c r="I31" s="342">
        <f t="shared" si="8"/>
        <v>0.6041009463722398</v>
      </c>
      <c r="J31" s="343">
        <v>2388</v>
      </c>
      <c r="K31" s="341">
        <v>2490</v>
      </c>
      <c r="L31" s="341">
        <f t="shared" si="4"/>
        <v>4878</v>
      </c>
      <c r="M31" s="342">
        <f t="shared" si="5"/>
        <v>0.0015625185184710638</v>
      </c>
      <c r="N31" s="343">
        <v>2116</v>
      </c>
      <c r="O31" s="341">
        <v>1828</v>
      </c>
      <c r="P31" s="341">
        <f t="shared" si="6"/>
        <v>3944</v>
      </c>
      <c r="Q31" s="344">
        <f t="shared" si="9"/>
        <v>0.236815415821501</v>
      </c>
    </row>
    <row r="32" spans="1:17" ht="18.75" customHeight="1" thickBot="1">
      <c r="A32" s="345" t="s">
        <v>89</v>
      </c>
      <c r="B32" s="346">
        <v>27</v>
      </c>
      <c r="C32" s="347">
        <v>28</v>
      </c>
      <c r="D32" s="347">
        <f t="shared" si="0"/>
        <v>55</v>
      </c>
      <c r="E32" s="348">
        <f t="shared" si="1"/>
        <v>0.00010428299751048044</v>
      </c>
      <c r="F32" s="349">
        <v>701</v>
      </c>
      <c r="G32" s="347">
        <v>794</v>
      </c>
      <c r="H32" s="347">
        <f t="shared" si="2"/>
        <v>1495</v>
      </c>
      <c r="I32" s="348">
        <f t="shared" si="8"/>
        <v>-0.9632107023411371</v>
      </c>
      <c r="J32" s="349">
        <v>2308</v>
      </c>
      <c r="K32" s="347">
        <v>2352</v>
      </c>
      <c r="L32" s="347">
        <f t="shared" si="4"/>
        <v>4660</v>
      </c>
      <c r="M32" s="348">
        <f t="shared" si="5"/>
        <v>0.001492688867584083</v>
      </c>
      <c r="N32" s="349">
        <v>3997</v>
      </c>
      <c r="O32" s="347">
        <v>4234</v>
      </c>
      <c r="P32" s="347">
        <f t="shared" si="6"/>
        <v>8231</v>
      </c>
      <c r="Q32" s="350">
        <f t="shared" si="9"/>
        <v>-0.4338476491313328</v>
      </c>
    </row>
    <row r="33" spans="1:17" ht="14.25">
      <c r="A33" s="351" t="s">
        <v>90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</row>
    <row r="34" ht="14.25">
      <c r="A34" s="351" t="s">
        <v>66</v>
      </c>
    </row>
  </sheetData>
  <sheetProtection/>
  <mergeCells count="13"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="88" zoomScaleNormal="88" zoomScalePageLayoutView="0" workbookViewId="0" topLeftCell="A1">
      <selection activeCell="P1" sqref="P1:Q1"/>
    </sheetView>
  </sheetViews>
  <sheetFormatPr defaultColWidth="9.140625" defaultRowHeight="12.75"/>
  <cols>
    <col min="1" max="1" width="24.140625" style="300" customWidth="1"/>
    <col min="2" max="2" width="8.140625" style="300" customWidth="1"/>
    <col min="3" max="3" width="9.140625" style="300" customWidth="1"/>
    <col min="4" max="4" width="8.140625" style="300" customWidth="1"/>
    <col min="5" max="5" width="9.421875" style="300" customWidth="1"/>
    <col min="6" max="6" width="7.421875" style="300" customWidth="1"/>
    <col min="7" max="7" width="9.00390625" style="300" customWidth="1"/>
    <col min="8" max="8" width="8.140625" style="300" customWidth="1"/>
    <col min="9" max="9" width="9.57421875" style="300" customWidth="1"/>
    <col min="10" max="10" width="8.7109375" style="300" customWidth="1"/>
    <col min="11" max="11" width="9.7109375" style="300" customWidth="1"/>
    <col min="12" max="12" width="10.140625" style="300" customWidth="1"/>
    <col min="13" max="13" width="9.00390625" style="300" customWidth="1"/>
    <col min="14" max="14" width="9.140625" style="300" customWidth="1"/>
    <col min="15" max="15" width="9.8515625" style="300" customWidth="1"/>
    <col min="16" max="16" width="9.28125" style="300" customWidth="1"/>
    <col min="17" max="17" width="9.421875" style="300" customWidth="1"/>
    <col min="18" max="16384" width="9.140625" style="300" customWidth="1"/>
  </cols>
  <sheetData>
    <row r="1" spans="16:17" ht="18.75" thickBot="1">
      <c r="P1" s="235" t="s">
        <v>0</v>
      </c>
      <c r="Q1" s="236"/>
    </row>
    <row r="2" ht="8.25" customHeight="1" thickBot="1"/>
    <row r="3" spans="1:17" ht="25.5" customHeight="1" thickBot="1" thickTop="1">
      <c r="A3" s="353" t="s">
        <v>91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</row>
    <row r="4" spans="1:17" ht="18.75" customHeight="1" thickBot="1">
      <c r="A4" s="356" t="s">
        <v>68</v>
      </c>
      <c r="B4" s="308" t="s">
        <v>39</v>
      </c>
      <c r="C4" s="306"/>
      <c r="D4" s="306"/>
      <c r="E4" s="306"/>
      <c r="F4" s="306"/>
      <c r="G4" s="306"/>
      <c r="H4" s="306"/>
      <c r="I4" s="307"/>
      <c r="J4" s="308" t="s">
        <v>40</v>
      </c>
      <c r="K4" s="306"/>
      <c r="L4" s="306"/>
      <c r="M4" s="306"/>
      <c r="N4" s="306"/>
      <c r="O4" s="306"/>
      <c r="P4" s="306"/>
      <c r="Q4" s="357"/>
    </row>
    <row r="5" spans="1:17" s="363" customFormat="1" ht="26.25" customHeight="1">
      <c r="A5" s="358"/>
      <c r="B5" s="359" t="s">
        <v>41</v>
      </c>
      <c r="C5" s="360"/>
      <c r="D5" s="361"/>
      <c r="E5" s="313" t="s">
        <v>42</v>
      </c>
      <c r="F5" s="359" t="s">
        <v>43</v>
      </c>
      <c r="G5" s="360"/>
      <c r="H5" s="361"/>
      <c r="I5" s="315" t="s">
        <v>44</v>
      </c>
      <c r="J5" s="359" t="s">
        <v>45</v>
      </c>
      <c r="K5" s="360"/>
      <c r="L5" s="361"/>
      <c r="M5" s="313" t="s">
        <v>42</v>
      </c>
      <c r="N5" s="359" t="s">
        <v>46</v>
      </c>
      <c r="O5" s="360"/>
      <c r="P5" s="361"/>
      <c r="Q5" s="362" t="s">
        <v>44</v>
      </c>
    </row>
    <row r="6" spans="1:17" s="317" customFormat="1" ht="15" customHeight="1" thickBot="1">
      <c r="A6" s="364"/>
      <c r="B6" s="322" t="s">
        <v>14</v>
      </c>
      <c r="C6" s="323" t="s">
        <v>15</v>
      </c>
      <c r="D6" s="323" t="s">
        <v>13</v>
      </c>
      <c r="E6" s="365"/>
      <c r="F6" s="322" t="s">
        <v>14</v>
      </c>
      <c r="G6" s="323" t="s">
        <v>15</v>
      </c>
      <c r="H6" s="323" t="s">
        <v>13</v>
      </c>
      <c r="I6" s="324"/>
      <c r="J6" s="322" t="s">
        <v>14</v>
      </c>
      <c r="K6" s="323" t="s">
        <v>15</v>
      </c>
      <c r="L6" s="323" t="s">
        <v>13</v>
      </c>
      <c r="M6" s="365"/>
      <c r="N6" s="322" t="s">
        <v>14</v>
      </c>
      <c r="O6" s="323" t="s">
        <v>15</v>
      </c>
      <c r="P6" s="323" t="s">
        <v>13</v>
      </c>
      <c r="Q6" s="366"/>
    </row>
    <row r="7" spans="1:17" s="372" customFormat="1" ht="18.75" customHeight="1" thickBot="1">
      <c r="A7" s="367" t="s">
        <v>4</v>
      </c>
      <c r="B7" s="368">
        <f>SUM(B8:B38)</f>
        <v>20224.189</v>
      </c>
      <c r="C7" s="369">
        <f>SUM(C8:C38)</f>
        <v>11344.293999999994</v>
      </c>
      <c r="D7" s="370">
        <f aca="true" t="shared" si="0" ref="D7:D38">C7+B7</f>
        <v>31568.482999999993</v>
      </c>
      <c r="E7" s="371">
        <f aca="true" t="shared" si="1" ref="E7:E38">(D7/$D$7)</f>
        <v>1</v>
      </c>
      <c r="F7" s="368">
        <f>SUM(F8:F38)</f>
        <v>22693.722</v>
      </c>
      <c r="G7" s="369">
        <f>SUM(G8:G38)</f>
        <v>15360.84</v>
      </c>
      <c r="H7" s="370">
        <f aca="true" t="shared" si="2" ref="H7:H38">G7+F7</f>
        <v>38054.562000000005</v>
      </c>
      <c r="I7" s="371">
        <f>(D7/H7-1)</f>
        <v>-0.17044156230204444</v>
      </c>
      <c r="J7" s="368">
        <f>SUM(J8:J38)</f>
        <v>166344.21700000006</v>
      </c>
      <c r="K7" s="369">
        <f>SUM(K8:K38)</f>
        <v>85155.022</v>
      </c>
      <c r="L7" s="369">
        <f aca="true" t="shared" si="3" ref="L7:L38">K7+J7</f>
        <v>251499.23900000006</v>
      </c>
      <c r="M7" s="371">
        <f aca="true" t="shared" si="4" ref="M7:M38">(L7/$L$7)</f>
        <v>1</v>
      </c>
      <c r="N7" s="368">
        <f>SUM(N8:N38)</f>
        <v>193691.63400000008</v>
      </c>
      <c r="O7" s="369">
        <f>SUM(O8:O38)</f>
        <v>112627.77000000003</v>
      </c>
      <c r="P7" s="369">
        <f aca="true" t="shared" si="5" ref="P7:P38">O7+N7</f>
        <v>306319.4040000001</v>
      </c>
      <c r="Q7" s="371">
        <f>(L7/P7-1)</f>
        <v>-0.1789640626226865</v>
      </c>
    </row>
    <row r="8" spans="1:17" ht="18.75" customHeight="1" thickTop="1">
      <c r="A8" s="373" t="s">
        <v>60</v>
      </c>
      <c r="B8" s="374">
        <v>4425.623</v>
      </c>
      <c r="C8" s="375">
        <v>3554.95</v>
      </c>
      <c r="D8" s="375">
        <f t="shared" si="0"/>
        <v>7980.572999999999</v>
      </c>
      <c r="E8" s="376">
        <f t="shared" si="1"/>
        <v>0.2528019163923715</v>
      </c>
      <c r="F8" s="374">
        <v>5677.06</v>
      </c>
      <c r="G8" s="375">
        <v>4802.953</v>
      </c>
      <c r="H8" s="375">
        <f t="shared" si="2"/>
        <v>10480.013</v>
      </c>
      <c r="I8" s="376">
        <f>(D8/H8-1)</f>
        <v>-0.23849588736197191</v>
      </c>
      <c r="J8" s="374">
        <v>35491.166999999994</v>
      </c>
      <c r="K8" s="375">
        <v>24198.72</v>
      </c>
      <c r="L8" s="375">
        <f t="shared" si="3"/>
        <v>59689.886999999995</v>
      </c>
      <c r="M8" s="376">
        <f t="shared" si="4"/>
        <v>0.23733625293395016</v>
      </c>
      <c r="N8" s="374">
        <v>48941.729000000014</v>
      </c>
      <c r="O8" s="375">
        <v>33235.944</v>
      </c>
      <c r="P8" s="375">
        <f t="shared" si="5"/>
        <v>82177.67300000001</v>
      </c>
      <c r="Q8" s="377">
        <f>(L8/P8-1)</f>
        <v>-0.27364836675285287</v>
      </c>
    </row>
    <row r="9" spans="1:17" ht="18.75" customHeight="1">
      <c r="A9" s="339" t="s">
        <v>92</v>
      </c>
      <c r="B9" s="343">
        <v>3248.737</v>
      </c>
      <c r="C9" s="341">
        <v>1169.3</v>
      </c>
      <c r="D9" s="341">
        <f t="shared" si="0"/>
        <v>4418.037</v>
      </c>
      <c r="E9" s="342">
        <f t="shared" si="1"/>
        <v>0.13995088075660783</v>
      </c>
      <c r="F9" s="343">
        <v>3213.726</v>
      </c>
      <c r="G9" s="341">
        <v>1000.019</v>
      </c>
      <c r="H9" s="341">
        <f t="shared" si="2"/>
        <v>4213.745</v>
      </c>
      <c r="I9" s="376">
        <f>(D9/H9-1)</f>
        <v>0.04848228832072188</v>
      </c>
      <c r="J9" s="343">
        <v>28424.319</v>
      </c>
      <c r="K9" s="341">
        <v>7500.503000000001</v>
      </c>
      <c r="L9" s="341">
        <f t="shared" si="3"/>
        <v>35924.822</v>
      </c>
      <c r="M9" s="342">
        <f t="shared" si="4"/>
        <v>0.1428426668122045</v>
      </c>
      <c r="N9" s="343">
        <v>27647.978</v>
      </c>
      <c r="O9" s="341">
        <v>8080.322000000001</v>
      </c>
      <c r="P9" s="341">
        <f t="shared" si="5"/>
        <v>35728.3</v>
      </c>
      <c r="Q9" s="344">
        <f>(L9/P9-1)</f>
        <v>0.005500457620429611</v>
      </c>
    </row>
    <row r="10" spans="1:17" ht="18.75" customHeight="1">
      <c r="A10" s="339" t="s">
        <v>93</v>
      </c>
      <c r="B10" s="343">
        <v>2011.611</v>
      </c>
      <c r="C10" s="341">
        <v>798.359</v>
      </c>
      <c r="D10" s="341">
        <f t="shared" si="0"/>
        <v>2809.9700000000003</v>
      </c>
      <c r="E10" s="342">
        <f t="shared" si="1"/>
        <v>0.08901187934814608</v>
      </c>
      <c r="F10" s="343"/>
      <c r="G10" s="341"/>
      <c r="H10" s="341">
        <f t="shared" si="2"/>
        <v>0</v>
      </c>
      <c r="I10" s="376"/>
      <c r="J10" s="343">
        <v>8252.922</v>
      </c>
      <c r="K10" s="341">
        <v>4173.425</v>
      </c>
      <c r="L10" s="341">
        <f t="shared" si="3"/>
        <v>12426.347000000002</v>
      </c>
      <c r="M10" s="342">
        <f t="shared" si="4"/>
        <v>0.04940908389786419</v>
      </c>
      <c r="N10" s="343"/>
      <c r="O10" s="341"/>
      <c r="P10" s="341">
        <f t="shared" si="5"/>
        <v>0</v>
      </c>
      <c r="Q10" s="344"/>
    </row>
    <row r="11" spans="1:17" ht="18.75" customHeight="1">
      <c r="A11" s="339" t="s">
        <v>47</v>
      </c>
      <c r="B11" s="343">
        <v>1564.56</v>
      </c>
      <c r="C11" s="341">
        <v>1221.572</v>
      </c>
      <c r="D11" s="341">
        <f t="shared" si="0"/>
        <v>2786.1319999999996</v>
      </c>
      <c r="E11" s="342">
        <f t="shared" si="1"/>
        <v>0.08825675912269842</v>
      </c>
      <c r="F11" s="343">
        <v>1876.4109999999998</v>
      </c>
      <c r="G11" s="341">
        <v>1463.3389999999997</v>
      </c>
      <c r="H11" s="341">
        <f t="shared" si="2"/>
        <v>3339.7499999999995</v>
      </c>
      <c r="I11" s="376">
        <f aca="true" t="shared" si="6" ref="I11:I38">(D11/H11-1)</f>
        <v>-0.16576629987274494</v>
      </c>
      <c r="J11" s="343">
        <v>10413.221</v>
      </c>
      <c r="K11" s="341">
        <v>8534.910999999996</v>
      </c>
      <c r="L11" s="341">
        <f t="shared" si="3"/>
        <v>18948.131999999998</v>
      </c>
      <c r="M11" s="342">
        <f t="shared" si="4"/>
        <v>0.07534071305877786</v>
      </c>
      <c r="N11" s="343">
        <v>13089.844999999994</v>
      </c>
      <c r="O11" s="341">
        <v>10242.110999999995</v>
      </c>
      <c r="P11" s="341">
        <f t="shared" si="5"/>
        <v>23331.95599999999</v>
      </c>
      <c r="Q11" s="344">
        <f aca="true" t="shared" si="7" ref="Q11:Q38">(L11/P11-1)</f>
        <v>-0.18788926226330938</v>
      </c>
    </row>
    <row r="12" spans="1:17" ht="18.75" customHeight="1">
      <c r="A12" s="339" t="s">
        <v>94</v>
      </c>
      <c r="B12" s="343">
        <v>1986.403</v>
      </c>
      <c r="C12" s="341">
        <v>622.0530000000001</v>
      </c>
      <c r="D12" s="341">
        <f t="shared" si="0"/>
        <v>2608.456</v>
      </c>
      <c r="E12" s="342">
        <f t="shared" si="1"/>
        <v>0.08262848740625264</v>
      </c>
      <c r="F12" s="343">
        <v>909.548</v>
      </c>
      <c r="G12" s="341">
        <v>884.281</v>
      </c>
      <c r="H12" s="341">
        <f t="shared" si="2"/>
        <v>1793.829</v>
      </c>
      <c r="I12" s="376">
        <f t="shared" si="6"/>
        <v>0.4541274558500281</v>
      </c>
      <c r="J12" s="343">
        <v>12820.033999999998</v>
      </c>
      <c r="K12" s="341">
        <v>4554.494</v>
      </c>
      <c r="L12" s="341">
        <f t="shared" si="3"/>
        <v>17374.528</v>
      </c>
      <c r="M12" s="342">
        <f t="shared" si="4"/>
        <v>0.06908381937489677</v>
      </c>
      <c r="N12" s="343">
        <v>6648.026000000002</v>
      </c>
      <c r="O12" s="341">
        <v>5453.186999999999</v>
      </c>
      <c r="P12" s="341">
        <f t="shared" si="5"/>
        <v>12101.213</v>
      </c>
      <c r="Q12" s="344">
        <f t="shared" si="7"/>
        <v>0.4357674722360476</v>
      </c>
    </row>
    <row r="13" spans="1:17" ht="18.75" customHeight="1">
      <c r="A13" s="339" t="s">
        <v>95</v>
      </c>
      <c r="B13" s="343">
        <v>1701.354</v>
      </c>
      <c r="C13" s="341">
        <v>689.63</v>
      </c>
      <c r="D13" s="341">
        <f t="shared" si="0"/>
        <v>2390.984</v>
      </c>
      <c r="E13" s="342">
        <f t="shared" si="1"/>
        <v>0.07573959128793108</v>
      </c>
      <c r="F13" s="343">
        <v>2885.032</v>
      </c>
      <c r="G13" s="341">
        <v>1426.499</v>
      </c>
      <c r="H13" s="341">
        <f t="shared" si="2"/>
        <v>4311.531</v>
      </c>
      <c r="I13" s="376">
        <f t="shared" si="6"/>
        <v>-0.4454443212863366</v>
      </c>
      <c r="J13" s="343">
        <v>23693.503</v>
      </c>
      <c r="K13" s="341">
        <v>8554.917000000001</v>
      </c>
      <c r="L13" s="341">
        <f t="shared" si="3"/>
        <v>32248.420000000002</v>
      </c>
      <c r="M13" s="342">
        <f t="shared" si="4"/>
        <v>0.1282247219841488</v>
      </c>
      <c r="N13" s="343">
        <v>29976.46</v>
      </c>
      <c r="O13" s="341">
        <v>12485.44</v>
      </c>
      <c r="P13" s="341">
        <f t="shared" si="5"/>
        <v>42461.9</v>
      </c>
      <c r="Q13" s="344">
        <f t="shared" si="7"/>
        <v>-0.24053280705762103</v>
      </c>
    </row>
    <row r="14" spans="1:17" ht="18.75" customHeight="1">
      <c r="A14" s="339" t="s">
        <v>57</v>
      </c>
      <c r="B14" s="343">
        <v>1238.8909999999998</v>
      </c>
      <c r="C14" s="341">
        <v>984.554</v>
      </c>
      <c r="D14" s="341">
        <f t="shared" si="0"/>
        <v>2223.4449999999997</v>
      </c>
      <c r="E14" s="342">
        <f t="shared" si="1"/>
        <v>0.07043243097870747</v>
      </c>
      <c r="F14" s="343">
        <v>2816.4469999999997</v>
      </c>
      <c r="G14" s="341">
        <v>1993.074</v>
      </c>
      <c r="H14" s="341">
        <f t="shared" si="2"/>
        <v>4809.521</v>
      </c>
      <c r="I14" s="376">
        <f t="shared" si="6"/>
        <v>-0.5376992843985919</v>
      </c>
      <c r="J14" s="343">
        <v>12993.613999999996</v>
      </c>
      <c r="K14" s="341">
        <v>8745.04</v>
      </c>
      <c r="L14" s="341">
        <f t="shared" si="3"/>
        <v>21738.653999999995</v>
      </c>
      <c r="M14" s="342">
        <f t="shared" si="4"/>
        <v>0.08643626154272376</v>
      </c>
      <c r="N14" s="343">
        <v>27519.003999999997</v>
      </c>
      <c r="O14" s="341">
        <v>17785.393999999997</v>
      </c>
      <c r="P14" s="341">
        <f t="shared" si="5"/>
        <v>45304.397999999994</v>
      </c>
      <c r="Q14" s="344">
        <f t="shared" si="7"/>
        <v>-0.5201645985893026</v>
      </c>
    </row>
    <row r="15" spans="1:17" ht="18.75" customHeight="1">
      <c r="A15" s="339" t="s">
        <v>96</v>
      </c>
      <c r="B15" s="343">
        <v>703.359</v>
      </c>
      <c r="C15" s="341">
        <v>280.577</v>
      </c>
      <c r="D15" s="341">
        <f t="shared" si="0"/>
        <v>983.936</v>
      </c>
      <c r="E15" s="342">
        <f t="shared" si="1"/>
        <v>0.031168301625390117</v>
      </c>
      <c r="F15" s="343">
        <v>670.181</v>
      </c>
      <c r="G15" s="341">
        <v>444</v>
      </c>
      <c r="H15" s="341">
        <f t="shared" si="2"/>
        <v>1114.181</v>
      </c>
      <c r="I15" s="376">
        <f t="shared" si="6"/>
        <v>-0.11689752383140617</v>
      </c>
      <c r="J15" s="343">
        <v>5287.201</v>
      </c>
      <c r="K15" s="341">
        <v>2457.0929999999994</v>
      </c>
      <c r="L15" s="341">
        <f t="shared" si="3"/>
        <v>7744.294</v>
      </c>
      <c r="M15" s="342">
        <f t="shared" si="4"/>
        <v>0.030792514644547287</v>
      </c>
      <c r="N15" s="343">
        <v>5634.152</v>
      </c>
      <c r="O15" s="341">
        <v>3251.182</v>
      </c>
      <c r="P15" s="341">
        <f t="shared" si="5"/>
        <v>8885.333999999999</v>
      </c>
      <c r="Q15" s="344">
        <f t="shared" si="7"/>
        <v>-0.12841835771170773</v>
      </c>
    </row>
    <row r="16" spans="1:17" ht="18.75" customHeight="1">
      <c r="A16" s="339" t="s">
        <v>97</v>
      </c>
      <c r="B16" s="343">
        <v>649.445</v>
      </c>
      <c r="C16" s="341">
        <v>308.802</v>
      </c>
      <c r="D16" s="341">
        <f t="shared" si="0"/>
        <v>958.2470000000001</v>
      </c>
      <c r="E16" s="342">
        <f t="shared" si="1"/>
        <v>0.030354546970153756</v>
      </c>
      <c r="F16" s="343">
        <v>669.423</v>
      </c>
      <c r="G16" s="341">
        <v>444.842</v>
      </c>
      <c r="H16" s="341">
        <f t="shared" si="2"/>
        <v>1114.2649999999999</v>
      </c>
      <c r="I16" s="376">
        <f t="shared" si="6"/>
        <v>-0.1400187567589396</v>
      </c>
      <c r="J16" s="343">
        <v>4331.621</v>
      </c>
      <c r="K16" s="341">
        <v>2492.4590000000003</v>
      </c>
      <c r="L16" s="341">
        <f t="shared" si="3"/>
        <v>6824.08</v>
      </c>
      <c r="M16" s="342">
        <f t="shared" si="4"/>
        <v>0.02713360098874891</v>
      </c>
      <c r="N16" s="343">
        <v>4272.17</v>
      </c>
      <c r="O16" s="341">
        <v>2565.4910000000004</v>
      </c>
      <c r="P16" s="341">
        <f t="shared" si="5"/>
        <v>6837.661</v>
      </c>
      <c r="Q16" s="344">
        <f t="shared" si="7"/>
        <v>-0.0019862055167695347</v>
      </c>
    </row>
    <row r="17" spans="1:17" ht="18.75" customHeight="1">
      <c r="A17" s="339" t="s">
        <v>98</v>
      </c>
      <c r="B17" s="343">
        <v>554.737</v>
      </c>
      <c r="C17" s="341">
        <v>188.703</v>
      </c>
      <c r="D17" s="341">
        <f t="shared" si="0"/>
        <v>743.4399999999999</v>
      </c>
      <c r="E17" s="342">
        <f t="shared" si="1"/>
        <v>0.02355007049277598</v>
      </c>
      <c r="F17" s="343">
        <v>363.293</v>
      </c>
      <c r="G17" s="341">
        <v>216.663</v>
      </c>
      <c r="H17" s="341">
        <f t="shared" si="2"/>
        <v>579.956</v>
      </c>
      <c r="I17" s="376">
        <f t="shared" si="6"/>
        <v>0.2818903503024366</v>
      </c>
      <c r="J17" s="343">
        <v>2854.4809999999993</v>
      </c>
      <c r="K17" s="341">
        <v>1387.377</v>
      </c>
      <c r="L17" s="341">
        <f t="shared" si="3"/>
        <v>4241.857999999999</v>
      </c>
      <c r="M17" s="342">
        <f t="shared" si="4"/>
        <v>0.01686628562721018</v>
      </c>
      <c r="N17" s="343">
        <v>2172.9179999999997</v>
      </c>
      <c r="O17" s="341">
        <v>1607.9</v>
      </c>
      <c r="P17" s="341">
        <f t="shared" si="5"/>
        <v>3780.8179999999998</v>
      </c>
      <c r="Q17" s="344">
        <f t="shared" si="7"/>
        <v>0.12194186549048358</v>
      </c>
    </row>
    <row r="18" spans="1:17" ht="18.75" customHeight="1">
      <c r="A18" s="339" t="s">
        <v>56</v>
      </c>
      <c r="B18" s="343">
        <v>248.43699999999998</v>
      </c>
      <c r="C18" s="341">
        <v>274.377</v>
      </c>
      <c r="D18" s="341">
        <f t="shared" si="0"/>
        <v>522.814</v>
      </c>
      <c r="E18" s="342">
        <f t="shared" si="1"/>
        <v>0.016561264600519453</v>
      </c>
      <c r="F18" s="343">
        <v>153.832</v>
      </c>
      <c r="G18" s="341">
        <v>135.923</v>
      </c>
      <c r="H18" s="341">
        <f t="shared" si="2"/>
        <v>289.755</v>
      </c>
      <c r="I18" s="376">
        <f t="shared" si="6"/>
        <v>0.8043312453624614</v>
      </c>
      <c r="J18" s="343">
        <v>2270.484</v>
      </c>
      <c r="K18" s="341">
        <v>1690.8829999999996</v>
      </c>
      <c r="L18" s="341">
        <f t="shared" si="3"/>
        <v>3961.3669999999993</v>
      </c>
      <c r="M18" s="342">
        <f t="shared" si="4"/>
        <v>0.015751009886753566</v>
      </c>
      <c r="N18" s="343">
        <v>1695.1760000000004</v>
      </c>
      <c r="O18" s="341">
        <v>1236.3570000000002</v>
      </c>
      <c r="P18" s="341">
        <f t="shared" si="5"/>
        <v>2931.5330000000004</v>
      </c>
      <c r="Q18" s="344">
        <f t="shared" si="7"/>
        <v>0.3512953802669112</v>
      </c>
    </row>
    <row r="19" spans="1:17" ht="18.75" customHeight="1">
      <c r="A19" s="339" t="s">
        <v>99</v>
      </c>
      <c r="B19" s="343">
        <v>276.1</v>
      </c>
      <c r="C19" s="341">
        <v>138.688</v>
      </c>
      <c r="D19" s="341">
        <f t="shared" si="0"/>
        <v>414.788</v>
      </c>
      <c r="E19" s="342">
        <f t="shared" si="1"/>
        <v>0.013139307327501296</v>
      </c>
      <c r="F19" s="343">
        <v>296.691</v>
      </c>
      <c r="G19" s="341">
        <v>125.317</v>
      </c>
      <c r="H19" s="341">
        <f t="shared" si="2"/>
        <v>422.008</v>
      </c>
      <c r="I19" s="376">
        <f t="shared" si="6"/>
        <v>-0.017108680404162913</v>
      </c>
      <c r="J19" s="343">
        <v>1822.7060000000001</v>
      </c>
      <c r="K19" s="341">
        <v>862.5539999999999</v>
      </c>
      <c r="L19" s="341">
        <f t="shared" si="3"/>
        <v>2685.26</v>
      </c>
      <c r="M19" s="342">
        <f t="shared" si="4"/>
        <v>0.010677010438190629</v>
      </c>
      <c r="N19" s="343">
        <v>1661.856</v>
      </c>
      <c r="O19" s="341">
        <v>793.2090000000001</v>
      </c>
      <c r="P19" s="341">
        <f t="shared" si="5"/>
        <v>2455.065</v>
      </c>
      <c r="Q19" s="344">
        <f t="shared" si="7"/>
        <v>0.09376330158264645</v>
      </c>
    </row>
    <row r="20" spans="1:17" ht="18.75" customHeight="1">
      <c r="A20" s="339" t="s">
        <v>71</v>
      </c>
      <c r="B20" s="343">
        <v>109.302</v>
      </c>
      <c r="C20" s="341">
        <v>282.856</v>
      </c>
      <c r="D20" s="341">
        <f t="shared" si="0"/>
        <v>392.158</v>
      </c>
      <c r="E20" s="342">
        <f t="shared" si="1"/>
        <v>0.012422453115659695</v>
      </c>
      <c r="F20" s="343">
        <v>164.881</v>
      </c>
      <c r="G20" s="341">
        <v>275.135</v>
      </c>
      <c r="H20" s="341">
        <f t="shared" si="2"/>
        <v>440.01599999999996</v>
      </c>
      <c r="I20" s="376">
        <f t="shared" si="6"/>
        <v>-0.10876422675539055</v>
      </c>
      <c r="J20" s="343">
        <v>848.4440000000001</v>
      </c>
      <c r="K20" s="341">
        <v>1694.097</v>
      </c>
      <c r="L20" s="341">
        <f t="shared" si="3"/>
        <v>2542.541</v>
      </c>
      <c r="M20" s="342">
        <f t="shared" si="4"/>
        <v>0.010109537548143433</v>
      </c>
      <c r="N20" s="343">
        <v>1327.855</v>
      </c>
      <c r="O20" s="341">
        <v>2014.9940000000001</v>
      </c>
      <c r="P20" s="341">
        <f t="shared" si="5"/>
        <v>3342.849</v>
      </c>
      <c r="Q20" s="344">
        <f t="shared" si="7"/>
        <v>-0.23940895924404604</v>
      </c>
    </row>
    <row r="21" spans="1:17" ht="18.75" customHeight="1">
      <c r="A21" s="339" t="s">
        <v>100</v>
      </c>
      <c r="B21" s="343">
        <v>300.448</v>
      </c>
      <c r="C21" s="341">
        <v>78.72</v>
      </c>
      <c r="D21" s="341">
        <f t="shared" si="0"/>
        <v>379.168</v>
      </c>
      <c r="E21" s="342">
        <f t="shared" si="1"/>
        <v>0.012010966760740455</v>
      </c>
      <c r="F21" s="343">
        <v>241.056</v>
      </c>
      <c r="G21" s="341">
        <v>22.072</v>
      </c>
      <c r="H21" s="341">
        <f t="shared" si="2"/>
        <v>263.128</v>
      </c>
      <c r="I21" s="376">
        <f t="shared" si="6"/>
        <v>0.44100209783831446</v>
      </c>
      <c r="J21" s="343">
        <v>2806.239</v>
      </c>
      <c r="K21" s="341">
        <v>739.196</v>
      </c>
      <c r="L21" s="341">
        <f t="shared" si="3"/>
        <v>3545.435</v>
      </c>
      <c r="M21" s="342">
        <f t="shared" si="4"/>
        <v>0.014097199713594358</v>
      </c>
      <c r="N21" s="343">
        <v>2039.948</v>
      </c>
      <c r="O21" s="341">
        <v>357.339</v>
      </c>
      <c r="P21" s="341">
        <f t="shared" si="5"/>
        <v>2397.2870000000003</v>
      </c>
      <c r="Q21" s="344">
        <f t="shared" si="7"/>
        <v>0.47893639768621754</v>
      </c>
    </row>
    <row r="22" spans="1:17" ht="18.75" customHeight="1">
      <c r="A22" s="339" t="s">
        <v>75</v>
      </c>
      <c r="B22" s="343">
        <v>25.933</v>
      </c>
      <c r="C22" s="341">
        <v>229.385</v>
      </c>
      <c r="D22" s="341">
        <f t="shared" si="0"/>
        <v>255.31799999999998</v>
      </c>
      <c r="E22" s="342">
        <f t="shared" si="1"/>
        <v>0.008087750051214055</v>
      </c>
      <c r="F22" s="343">
        <v>14.53</v>
      </c>
      <c r="G22" s="341">
        <v>245.112</v>
      </c>
      <c r="H22" s="341">
        <f t="shared" si="2"/>
        <v>259.642</v>
      </c>
      <c r="I22" s="376">
        <f t="shared" si="6"/>
        <v>-0.01665370009474587</v>
      </c>
      <c r="J22" s="343">
        <v>125.64599999999999</v>
      </c>
      <c r="K22" s="341">
        <v>1572.066</v>
      </c>
      <c r="L22" s="341">
        <f t="shared" si="3"/>
        <v>1697.712</v>
      </c>
      <c r="M22" s="342">
        <f t="shared" si="4"/>
        <v>0.0067503663500150775</v>
      </c>
      <c r="N22" s="343">
        <v>216.639</v>
      </c>
      <c r="O22" s="341">
        <v>1650.9310000000003</v>
      </c>
      <c r="P22" s="341">
        <f t="shared" si="5"/>
        <v>1867.5700000000002</v>
      </c>
      <c r="Q22" s="344">
        <f t="shared" si="7"/>
        <v>-0.09095134318927811</v>
      </c>
    </row>
    <row r="23" spans="1:17" ht="18.75" customHeight="1">
      <c r="A23" s="339" t="s">
        <v>101</v>
      </c>
      <c r="B23" s="343">
        <v>253.551</v>
      </c>
      <c r="C23" s="341"/>
      <c r="D23" s="341">
        <f t="shared" si="0"/>
        <v>253.551</v>
      </c>
      <c r="E23" s="342">
        <f t="shared" si="1"/>
        <v>0.00803177650316615</v>
      </c>
      <c r="F23" s="343">
        <v>527.5260000000001</v>
      </c>
      <c r="G23" s="341">
        <v>266.914</v>
      </c>
      <c r="H23" s="341">
        <f t="shared" si="2"/>
        <v>794.44</v>
      </c>
      <c r="I23" s="376">
        <f t="shared" si="6"/>
        <v>-0.680843109611802</v>
      </c>
      <c r="J23" s="343">
        <v>4545.6449999999995</v>
      </c>
      <c r="K23" s="341">
        <v>1615.185</v>
      </c>
      <c r="L23" s="341">
        <f t="shared" si="3"/>
        <v>6160.83</v>
      </c>
      <c r="M23" s="342">
        <f t="shared" si="4"/>
        <v>0.024496416070666514</v>
      </c>
      <c r="N23" s="343">
        <v>3486.5080000000003</v>
      </c>
      <c r="O23" s="341">
        <v>1750.5259999999998</v>
      </c>
      <c r="P23" s="341">
        <f t="shared" si="5"/>
        <v>5237.034</v>
      </c>
      <c r="Q23" s="344">
        <f t="shared" si="7"/>
        <v>0.17639679253562224</v>
      </c>
    </row>
    <row r="24" spans="1:17" ht="18.75" customHeight="1">
      <c r="A24" s="339" t="s">
        <v>69</v>
      </c>
      <c r="B24" s="343">
        <v>186.26699999999994</v>
      </c>
      <c r="C24" s="341">
        <v>66.34400000000001</v>
      </c>
      <c r="D24" s="341">
        <f t="shared" si="0"/>
        <v>252.61099999999993</v>
      </c>
      <c r="E24" s="342">
        <f t="shared" si="1"/>
        <v>0.00800199996939986</v>
      </c>
      <c r="F24" s="343">
        <v>186.982</v>
      </c>
      <c r="G24" s="341">
        <v>152.201</v>
      </c>
      <c r="H24" s="341">
        <f t="shared" si="2"/>
        <v>339.183</v>
      </c>
      <c r="I24" s="376">
        <f t="shared" si="6"/>
        <v>-0.25523684854488593</v>
      </c>
      <c r="J24" s="343">
        <v>1355.746</v>
      </c>
      <c r="K24" s="341">
        <v>644.1070000000001</v>
      </c>
      <c r="L24" s="341">
        <f t="shared" si="3"/>
        <v>1999.853</v>
      </c>
      <c r="M24" s="342">
        <f t="shared" si="4"/>
        <v>0.007951725849953763</v>
      </c>
      <c r="N24" s="343">
        <v>2175.955</v>
      </c>
      <c r="O24" s="341">
        <v>893.3420000000001</v>
      </c>
      <c r="P24" s="341">
        <f t="shared" si="5"/>
        <v>3069.297</v>
      </c>
      <c r="Q24" s="344">
        <f t="shared" si="7"/>
        <v>-0.3484328821876801</v>
      </c>
    </row>
    <row r="25" spans="1:17" ht="18.75" customHeight="1">
      <c r="A25" s="339" t="s">
        <v>80</v>
      </c>
      <c r="B25" s="343">
        <v>106.402</v>
      </c>
      <c r="C25" s="341">
        <v>131.472</v>
      </c>
      <c r="D25" s="341">
        <f t="shared" si="0"/>
        <v>237.87400000000002</v>
      </c>
      <c r="E25" s="342">
        <f t="shared" si="1"/>
        <v>0.007535173609704339</v>
      </c>
      <c r="F25" s="343">
        <v>107.505</v>
      </c>
      <c r="G25" s="341">
        <v>125.49700000000001</v>
      </c>
      <c r="H25" s="341">
        <f t="shared" si="2"/>
        <v>233.002</v>
      </c>
      <c r="I25" s="376">
        <f t="shared" si="6"/>
        <v>0.020909691762302618</v>
      </c>
      <c r="J25" s="343">
        <v>591.8910000000001</v>
      </c>
      <c r="K25" s="341">
        <v>798.919</v>
      </c>
      <c r="L25" s="341">
        <f t="shared" si="3"/>
        <v>1390.81</v>
      </c>
      <c r="M25" s="342">
        <f t="shared" si="4"/>
        <v>0.00553007637530068</v>
      </c>
      <c r="N25" s="343">
        <v>686.8230000000001</v>
      </c>
      <c r="O25" s="341">
        <v>772.0830000000001</v>
      </c>
      <c r="P25" s="341">
        <f t="shared" si="5"/>
        <v>1458.9060000000002</v>
      </c>
      <c r="Q25" s="344">
        <f t="shared" si="7"/>
        <v>-0.04667607097372983</v>
      </c>
    </row>
    <row r="26" spans="1:17" ht="18.75" customHeight="1">
      <c r="A26" s="339" t="s">
        <v>49</v>
      </c>
      <c r="B26" s="343">
        <v>156.85299999999998</v>
      </c>
      <c r="C26" s="341">
        <v>50.63</v>
      </c>
      <c r="D26" s="341">
        <f t="shared" si="0"/>
        <v>207.48299999999998</v>
      </c>
      <c r="E26" s="342">
        <f t="shared" si="1"/>
        <v>0.00657247293130937</v>
      </c>
      <c r="F26" s="343">
        <v>85.489</v>
      </c>
      <c r="G26" s="341">
        <v>20.745</v>
      </c>
      <c r="H26" s="341">
        <f t="shared" si="2"/>
        <v>106.23400000000001</v>
      </c>
      <c r="I26" s="376">
        <f t="shared" si="6"/>
        <v>0.9530752866313983</v>
      </c>
      <c r="J26" s="343">
        <v>1193.62</v>
      </c>
      <c r="K26" s="341">
        <v>390.6979999999999</v>
      </c>
      <c r="L26" s="341">
        <f t="shared" si="3"/>
        <v>1584.3179999999998</v>
      </c>
      <c r="M26" s="342">
        <f t="shared" si="4"/>
        <v>0.0062994942103979865</v>
      </c>
      <c r="N26" s="343">
        <v>838.2169999999998</v>
      </c>
      <c r="O26" s="341">
        <v>446.51700000000005</v>
      </c>
      <c r="P26" s="341">
        <f t="shared" si="5"/>
        <v>1284.734</v>
      </c>
      <c r="Q26" s="344">
        <f t="shared" si="7"/>
        <v>0.23318757034530102</v>
      </c>
    </row>
    <row r="27" spans="1:17" ht="18.75" customHeight="1">
      <c r="A27" s="339" t="s">
        <v>70</v>
      </c>
      <c r="B27" s="343">
        <v>131.44700000000003</v>
      </c>
      <c r="C27" s="341">
        <v>53.505999999999986</v>
      </c>
      <c r="D27" s="341">
        <f t="shared" si="0"/>
        <v>184.95300000000003</v>
      </c>
      <c r="E27" s="342">
        <f t="shared" si="1"/>
        <v>0.005858786435825886</v>
      </c>
      <c r="F27" s="343">
        <v>134.71200000000002</v>
      </c>
      <c r="G27" s="341">
        <v>42.26700000000001</v>
      </c>
      <c r="H27" s="341">
        <f t="shared" si="2"/>
        <v>176.97900000000004</v>
      </c>
      <c r="I27" s="376">
        <f t="shared" si="6"/>
        <v>0.04505619310765674</v>
      </c>
      <c r="J27" s="343">
        <v>832.594</v>
      </c>
      <c r="K27" s="341">
        <v>339.10899999999987</v>
      </c>
      <c r="L27" s="341">
        <f t="shared" si="3"/>
        <v>1171.703</v>
      </c>
      <c r="M27" s="342">
        <f t="shared" si="4"/>
        <v>0.004658872943945566</v>
      </c>
      <c r="N27" s="343">
        <v>974.3499999999987</v>
      </c>
      <c r="O27" s="341">
        <v>289.04699999999985</v>
      </c>
      <c r="P27" s="341">
        <f t="shared" si="5"/>
        <v>1263.3969999999986</v>
      </c>
      <c r="Q27" s="344">
        <f t="shared" si="7"/>
        <v>-0.0725773450467262</v>
      </c>
    </row>
    <row r="28" spans="1:17" ht="18.75" customHeight="1">
      <c r="A28" s="339" t="s">
        <v>82</v>
      </c>
      <c r="B28" s="343">
        <v>58.314</v>
      </c>
      <c r="C28" s="341">
        <v>50.268</v>
      </c>
      <c r="D28" s="341">
        <f t="shared" si="0"/>
        <v>108.582</v>
      </c>
      <c r="E28" s="342">
        <f t="shared" si="1"/>
        <v>0.0034395697759692797</v>
      </c>
      <c r="F28" s="343">
        <v>15.859</v>
      </c>
      <c r="G28" s="341">
        <v>31.937</v>
      </c>
      <c r="H28" s="341">
        <f t="shared" si="2"/>
        <v>47.796</v>
      </c>
      <c r="I28" s="376">
        <f t="shared" si="6"/>
        <v>1.271780065277429</v>
      </c>
      <c r="J28" s="343">
        <v>393.79200000000003</v>
      </c>
      <c r="K28" s="341">
        <v>219.864</v>
      </c>
      <c r="L28" s="341">
        <f t="shared" si="3"/>
        <v>613.6560000000001</v>
      </c>
      <c r="M28" s="342">
        <f t="shared" si="4"/>
        <v>0.0024399914784632806</v>
      </c>
      <c r="N28" s="343">
        <v>106.31899999999999</v>
      </c>
      <c r="O28" s="341">
        <v>197.202</v>
      </c>
      <c r="P28" s="341">
        <f t="shared" si="5"/>
        <v>303.52099999999996</v>
      </c>
      <c r="Q28" s="344">
        <f t="shared" si="7"/>
        <v>1.0217909139730041</v>
      </c>
    </row>
    <row r="29" spans="1:17" ht="18.75" customHeight="1">
      <c r="A29" s="339" t="s">
        <v>76</v>
      </c>
      <c r="B29" s="343">
        <v>67.557</v>
      </c>
      <c r="C29" s="341">
        <v>32.856</v>
      </c>
      <c r="D29" s="341">
        <f t="shared" si="0"/>
        <v>100.41300000000001</v>
      </c>
      <c r="E29" s="342">
        <f t="shared" si="1"/>
        <v>0.003180799026674802</v>
      </c>
      <c r="F29" s="343">
        <v>77.40300000000002</v>
      </c>
      <c r="G29" s="341">
        <v>33.29</v>
      </c>
      <c r="H29" s="341">
        <f t="shared" si="2"/>
        <v>110.69300000000001</v>
      </c>
      <c r="I29" s="376">
        <f t="shared" si="6"/>
        <v>-0.09286946780735905</v>
      </c>
      <c r="J29" s="343">
        <v>497.49400000000014</v>
      </c>
      <c r="K29" s="341">
        <v>242.945</v>
      </c>
      <c r="L29" s="341">
        <f t="shared" si="3"/>
        <v>740.4390000000001</v>
      </c>
      <c r="M29" s="342">
        <f t="shared" si="4"/>
        <v>0.002944100359683394</v>
      </c>
      <c r="N29" s="343">
        <v>600.3229999999999</v>
      </c>
      <c r="O29" s="341">
        <v>300.0329999999999</v>
      </c>
      <c r="P29" s="341">
        <f t="shared" si="5"/>
        <v>900.3559999999998</v>
      </c>
      <c r="Q29" s="344">
        <f t="shared" si="7"/>
        <v>-0.1776152988373485</v>
      </c>
    </row>
    <row r="30" spans="1:17" ht="18.75" customHeight="1">
      <c r="A30" s="339" t="s">
        <v>77</v>
      </c>
      <c r="B30" s="343">
        <v>20.83</v>
      </c>
      <c r="C30" s="341">
        <v>61.415</v>
      </c>
      <c r="D30" s="341">
        <f t="shared" si="0"/>
        <v>82.245</v>
      </c>
      <c r="E30" s="342">
        <f t="shared" si="1"/>
        <v>0.0026052883187323264</v>
      </c>
      <c r="F30" s="343">
        <v>22.304</v>
      </c>
      <c r="G30" s="341">
        <v>25.467999999999996</v>
      </c>
      <c r="H30" s="341">
        <f t="shared" si="2"/>
        <v>47.77199999999999</v>
      </c>
      <c r="I30" s="376">
        <f t="shared" si="6"/>
        <v>0.7216151720673201</v>
      </c>
      <c r="J30" s="343">
        <v>258.29799999999994</v>
      </c>
      <c r="K30" s="341">
        <v>292.361</v>
      </c>
      <c r="L30" s="341">
        <f t="shared" si="3"/>
        <v>550.6589999999999</v>
      </c>
      <c r="M30" s="342">
        <f t="shared" si="4"/>
        <v>0.0021895056310687277</v>
      </c>
      <c r="N30" s="343">
        <v>115.549</v>
      </c>
      <c r="O30" s="341">
        <v>241.57699999999997</v>
      </c>
      <c r="P30" s="341">
        <f t="shared" si="5"/>
        <v>357.126</v>
      </c>
      <c r="Q30" s="344">
        <f t="shared" si="7"/>
        <v>0.5419179785285864</v>
      </c>
    </row>
    <row r="31" spans="1:17" ht="18.75" customHeight="1">
      <c r="A31" s="339" t="s">
        <v>72</v>
      </c>
      <c r="B31" s="343">
        <v>34.36200000000001</v>
      </c>
      <c r="C31" s="341">
        <v>22.934</v>
      </c>
      <c r="D31" s="341">
        <f t="shared" si="0"/>
        <v>57.29600000000001</v>
      </c>
      <c r="E31" s="342">
        <f t="shared" si="1"/>
        <v>0.0018149747645460196</v>
      </c>
      <c r="F31" s="343">
        <v>40.269</v>
      </c>
      <c r="G31" s="341">
        <v>1.353</v>
      </c>
      <c r="H31" s="341">
        <f t="shared" si="2"/>
        <v>41.622</v>
      </c>
      <c r="I31" s="376">
        <f t="shared" si="6"/>
        <v>0.37657969343135855</v>
      </c>
      <c r="J31" s="343">
        <v>305.555</v>
      </c>
      <c r="K31" s="341">
        <v>71.05799999999999</v>
      </c>
      <c r="L31" s="341">
        <f t="shared" si="3"/>
        <v>376.613</v>
      </c>
      <c r="M31" s="342">
        <f t="shared" si="4"/>
        <v>0.0014974717279363215</v>
      </c>
      <c r="N31" s="343">
        <v>308.075</v>
      </c>
      <c r="O31" s="341">
        <v>14.121</v>
      </c>
      <c r="P31" s="341">
        <f t="shared" si="5"/>
        <v>322.19599999999997</v>
      </c>
      <c r="Q31" s="344">
        <f t="shared" si="7"/>
        <v>0.16889408931209582</v>
      </c>
    </row>
    <row r="32" spans="1:17" ht="18.75" customHeight="1">
      <c r="A32" s="339" t="s">
        <v>79</v>
      </c>
      <c r="B32" s="343">
        <v>47.073</v>
      </c>
      <c r="C32" s="341">
        <v>6.752</v>
      </c>
      <c r="D32" s="341">
        <f t="shared" si="0"/>
        <v>53.825</v>
      </c>
      <c r="E32" s="342">
        <f t="shared" si="1"/>
        <v>0.0017050233297558205</v>
      </c>
      <c r="F32" s="343">
        <v>81.375</v>
      </c>
      <c r="G32" s="341">
        <v>9.166</v>
      </c>
      <c r="H32" s="341">
        <f t="shared" si="2"/>
        <v>90.541</v>
      </c>
      <c r="I32" s="376">
        <f t="shared" si="6"/>
        <v>-0.40551794214775616</v>
      </c>
      <c r="J32" s="343">
        <v>381.01</v>
      </c>
      <c r="K32" s="341">
        <v>126.28699999999999</v>
      </c>
      <c r="L32" s="341">
        <f t="shared" si="3"/>
        <v>507.29699999999997</v>
      </c>
      <c r="M32" s="342">
        <f t="shared" si="4"/>
        <v>0.0020170915904838974</v>
      </c>
      <c r="N32" s="343">
        <v>505.552</v>
      </c>
      <c r="O32" s="341">
        <v>170.17900000000003</v>
      </c>
      <c r="P32" s="341">
        <f t="shared" si="5"/>
        <v>675.731</v>
      </c>
      <c r="Q32" s="344">
        <f t="shared" si="7"/>
        <v>-0.24926191043477364</v>
      </c>
    </row>
    <row r="33" spans="1:17" ht="18.75" customHeight="1">
      <c r="A33" s="339" t="s">
        <v>81</v>
      </c>
      <c r="B33" s="343">
        <v>35.048</v>
      </c>
      <c r="C33" s="341">
        <v>9.38</v>
      </c>
      <c r="D33" s="341">
        <f t="shared" si="0"/>
        <v>44.428000000000004</v>
      </c>
      <c r="E33" s="342">
        <f t="shared" si="1"/>
        <v>0.0014073530235836804</v>
      </c>
      <c r="F33" s="343">
        <v>54.154</v>
      </c>
      <c r="G33" s="341">
        <v>9.11</v>
      </c>
      <c r="H33" s="341">
        <f t="shared" si="2"/>
        <v>63.264</v>
      </c>
      <c r="I33" s="376">
        <f t="shared" si="6"/>
        <v>-0.29773646939807785</v>
      </c>
      <c r="J33" s="343">
        <v>302.869</v>
      </c>
      <c r="K33" s="341">
        <v>59.831</v>
      </c>
      <c r="L33" s="341">
        <f t="shared" si="3"/>
        <v>362.70000000000005</v>
      </c>
      <c r="M33" s="342">
        <f t="shared" si="4"/>
        <v>0.0014421514810229702</v>
      </c>
      <c r="N33" s="343">
        <v>397.7840000000001</v>
      </c>
      <c r="O33" s="341">
        <v>50.012</v>
      </c>
      <c r="P33" s="341">
        <f t="shared" si="5"/>
        <v>447.7960000000001</v>
      </c>
      <c r="Q33" s="344">
        <f t="shared" si="7"/>
        <v>-0.1900329614377977</v>
      </c>
    </row>
    <row r="34" spans="1:17" ht="18.75" customHeight="1">
      <c r="A34" s="339" t="s">
        <v>74</v>
      </c>
      <c r="B34" s="343">
        <v>19.921</v>
      </c>
      <c r="C34" s="341">
        <v>5.1419999999999995</v>
      </c>
      <c r="D34" s="341">
        <f t="shared" si="0"/>
        <v>25.063</v>
      </c>
      <c r="E34" s="342">
        <f t="shared" si="1"/>
        <v>0.0007939247508345588</v>
      </c>
      <c r="F34" s="343">
        <v>38.575</v>
      </c>
      <c r="G34" s="341">
        <v>1.232</v>
      </c>
      <c r="H34" s="341">
        <f t="shared" si="2"/>
        <v>39.807</v>
      </c>
      <c r="I34" s="376">
        <f t="shared" si="6"/>
        <v>-0.37038711784359546</v>
      </c>
      <c r="J34" s="343">
        <v>273.844</v>
      </c>
      <c r="K34" s="341">
        <v>30.875</v>
      </c>
      <c r="L34" s="341">
        <f t="shared" si="3"/>
        <v>304.719</v>
      </c>
      <c r="M34" s="342">
        <f t="shared" si="4"/>
        <v>0.0012116100279730864</v>
      </c>
      <c r="N34" s="343">
        <v>296.578</v>
      </c>
      <c r="O34" s="341">
        <v>20.246</v>
      </c>
      <c r="P34" s="341">
        <f t="shared" si="5"/>
        <v>316.82399999999996</v>
      </c>
      <c r="Q34" s="344">
        <f t="shared" si="7"/>
        <v>-0.038207332777819736</v>
      </c>
    </row>
    <row r="35" spans="1:17" ht="18.75" customHeight="1">
      <c r="A35" s="339" t="s">
        <v>83</v>
      </c>
      <c r="B35" s="343">
        <v>4.932</v>
      </c>
      <c r="C35" s="341">
        <v>15.556</v>
      </c>
      <c r="D35" s="341">
        <f t="shared" si="0"/>
        <v>20.488</v>
      </c>
      <c r="E35" s="342">
        <f t="shared" si="1"/>
        <v>0.0006490017274507617</v>
      </c>
      <c r="F35" s="343"/>
      <c r="G35" s="341">
        <v>30.032</v>
      </c>
      <c r="H35" s="341">
        <f t="shared" si="2"/>
        <v>30.032</v>
      </c>
      <c r="I35" s="376">
        <f t="shared" si="6"/>
        <v>-0.3177943526904635</v>
      </c>
      <c r="J35" s="343">
        <v>16.823</v>
      </c>
      <c r="K35" s="341">
        <v>147.798</v>
      </c>
      <c r="L35" s="341">
        <f t="shared" si="3"/>
        <v>164.621</v>
      </c>
      <c r="M35" s="342">
        <f t="shared" si="4"/>
        <v>0.0006545586406327057</v>
      </c>
      <c r="N35" s="343">
        <v>5.741</v>
      </c>
      <c r="O35" s="341">
        <v>196.898</v>
      </c>
      <c r="P35" s="341">
        <f t="shared" si="5"/>
        <v>202.639</v>
      </c>
      <c r="Q35" s="344">
        <f t="shared" si="7"/>
        <v>-0.18761442762745573</v>
      </c>
    </row>
    <row r="36" spans="1:17" ht="18.75" customHeight="1">
      <c r="A36" s="339" t="s">
        <v>84</v>
      </c>
      <c r="B36" s="343">
        <v>17.863</v>
      </c>
      <c r="C36" s="341">
        <v>1.175</v>
      </c>
      <c r="D36" s="341">
        <f t="shared" si="0"/>
        <v>19.038</v>
      </c>
      <c r="E36" s="342">
        <f t="shared" si="1"/>
        <v>0.0006030698402580829</v>
      </c>
      <c r="F36" s="343">
        <v>30.777</v>
      </c>
      <c r="G36" s="341">
        <v>8.971</v>
      </c>
      <c r="H36" s="341">
        <f t="shared" si="2"/>
        <v>39.748000000000005</v>
      </c>
      <c r="I36" s="376">
        <f t="shared" si="6"/>
        <v>-0.5210325047801148</v>
      </c>
      <c r="J36" s="343">
        <v>101.91300000000001</v>
      </c>
      <c r="K36" s="341">
        <v>111.22600000000001</v>
      </c>
      <c r="L36" s="341">
        <f t="shared" si="3"/>
        <v>213.139</v>
      </c>
      <c r="M36" s="342">
        <f t="shared" si="4"/>
        <v>0.0008474737372863381</v>
      </c>
      <c r="N36" s="343">
        <v>160.643</v>
      </c>
      <c r="O36" s="341">
        <v>118.28800000000001</v>
      </c>
      <c r="P36" s="341">
        <f t="shared" si="5"/>
        <v>278.93100000000004</v>
      </c>
      <c r="Q36" s="344">
        <f t="shared" si="7"/>
        <v>-0.2358719539957912</v>
      </c>
    </row>
    <row r="37" spans="1:17" ht="18.75" customHeight="1">
      <c r="A37" s="339" t="s">
        <v>87</v>
      </c>
      <c r="B37" s="343">
        <v>17.68</v>
      </c>
      <c r="C37" s="341">
        <v>0.125</v>
      </c>
      <c r="D37" s="341">
        <f t="shared" si="0"/>
        <v>17.805</v>
      </c>
      <c r="E37" s="342">
        <f t="shared" si="1"/>
        <v>0.0005640118975625152</v>
      </c>
      <c r="F37" s="343">
        <v>155.186</v>
      </c>
      <c r="G37" s="341">
        <v>0.924</v>
      </c>
      <c r="H37" s="341">
        <f t="shared" si="2"/>
        <v>156.11</v>
      </c>
      <c r="I37" s="376">
        <f t="shared" si="6"/>
        <v>-0.8859458074434694</v>
      </c>
      <c r="J37" s="343">
        <v>672.938</v>
      </c>
      <c r="K37" s="341">
        <v>0.945</v>
      </c>
      <c r="L37" s="341">
        <f t="shared" si="3"/>
        <v>673.883</v>
      </c>
      <c r="M37" s="342">
        <f t="shared" si="4"/>
        <v>0.002679463376030334</v>
      </c>
      <c r="N37" s="343">
        <v>1405.821</v>
      </c>
      <c r="O37" s="341">
        <v>3.115</v>
      </c>
      <c r="P37" s="341">
        <f t="shared" si="5"/>
        <v>1408.936</v>
      </c>
      <c r="Q37" s="344">
        <f t="shared" si="7"/>
        <v>-0.5217078703361969</v>
      </c>
    </row>
    <row r="38" spans="1:17" ht="18.75" customHeight="1" thickBot="1">
      <c r="A38" s="345" t="s">
        <v>102</v>
      </c>
      <c r="B38" s="349">
        <v>21.149</v>
      </c>
      <c r="C38" s="347">
        <v>14.213000000000001</v>
      </c>
      <c r="D38" s="347">
        <f t="shared" si="0"/>
        <v>35.362</v>
      </c>
      <c r="E38" s="348">
        <f t="shared" si="1"/>
        <v>0.0011201678585569033</v>
      </c>
      <c r="F38" s="349">
        <v>1183.495</v>
      </c>
      <c r="G38" s="347">
        <v>1122.504</v>
      </c>
      <c r="H38" s="347">
        <f t="shared" si="2"/>
        <v>2305.999</v>
      </c>
      <c r="I38" s="378">
        <f t="shared" si="6"/>
        <v>-0.9846652145122352</v>
      </c>
      <c r="J38" s="349">
        <v>2184.5829999999996</v>
      </c>
      <c r="K38" s="347">
        <v>906.079</v>
      </c>
      <c r="L38" s="347">
        <f t="shared" si="3"/>
        <v>3090.6619999999994</v>
      </c>
      <c r="M38" s="348">
        <f t="shared" si="4"/>
        <v>0.012288951697384653</v>
      </c>
      <c r="N38" s="349">
        <v>8783.64</v>
      </c>
      <c r="O38" s="347">
        <v>6404.783</v>
      </c>
      <c r="P38" s="347">
        <f t="shared" si="5"/>
        <v>15188.422999999999</v>
      </c>
      <c r="Q38" s="350">
        <f t="shared" si="7"/>
        <v>-0.7965119881109448</v>
      </c>
    </row>
    <row r="39" spans="1:17" ht="14.25">
      <c r="A39" s="351" t="s">
        <v>103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</row>
    <row r="40" ht="14.25">
      <c r="A40" s="351" t="s">
        <v>66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9:Q65536 I39:I65536 Q3:Q6 I3:I6">
    <cfRule type="cellIs" priority="1" dxfId="0" operator="lessThan" stopIfTrue="1">
      <formula>0</formula>
    </cfRule>
  </conditionalFormatting>
  <conditionalFormatting sqref="I7:I38 Q7:Q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H1" sqref="H1:I1"/>
    </sheetView>
  </sheetViews>
  <sheetFormatPr defaultColWidth="9.140625" defaultRowHeight="12.75"/>
  <cols>
    <col min="1" max="1" width="15.8515625" style="379" customWidth="1"/>
    <col min="2" max="2" width="11.57421875" style="379" customWidth="1"/>
    <col min="3" max="3" width="9.421875" style="379" customWidth="1"/>
    <col min="4" max="4" width="11.421875" style="379" customWidth="1"/>
    <col min="5" max="5" width="9.00390625" style="379" customWidth="1"/>
    <col min="6" max="6" width="11.140625" style="379" customWidth="1"/>
    <col min="7" max="7" width="11.00390625" style="379" bestFit="1" customWidth="1"/>
    <col min="8" max="8" width="12.00390625" style="379" customWidth="1"/>
    <col min="9" max="9" width="8.421875" style="379" customWidth="1"/>
    <col min="10" max="16384" width="9.140625" style="379" customWidth="1"/>
  </cols>
  <sheetData>
    <row r="1" spans="8:9" ht="18.75" thickBot="1">
      <c r="H1" s="235" t="s">
        <v>0</v>
      </c>
      <c r="I1" s="236"/>
    </row>
    <row r="2" ht="3.75" customHeight="1" thickBot="1"/>
    <row r="3" spans="1:9" ht="24" customHeight="1" thickBot="1">
      <c r="A3" s="380" t="s">
        <v>104</v>
      </c>
      <c r="B3" s="381"/>
      <c r="C3" s="381"/>
      <c r="D3" s="381"/>
      <c r="E3" s="381"/>
      <c r="F3" s="381"/>
      <c r="G3" s="381"/>
      <c r="H3" s="381"/>
      <c r="I3" s="382"/>
    </row>
    <row r="4" spans="1:9" s="387" customFormat="1" ht="20.25" customHeight="1" thickBot="1">
      <c r="A4" s="383" t="s">
        <v>105</v>
      </c>
      <c r="B4" s="384" t="s">
        <v>39</v>
      </c>
      <c r="C4" s="385"/>
      <c r="D4" s="385"/>
      <c r="E4" s="386"/>
      <c r="F4" s="385" t="s">
        <v>40</v>
      </c>
      <c r="G4" s="385"/>
      <c r="H4" s="385"/>
      <c r="I4" s="386"/>
    </row>
    <row r="5" spans="1:9" s="393" customFormat="1" ht="26.25" thickBot="1">
      <c r="A5" s="388"/>
      <c r="B5" s="389" t="s">
        <v>41</v>
      </c>
      <c r="C5" s="390" t="s">
        <v>42</v>
      </c>
      <c r="D5" s="389" t="s">
        <v>106</v>
      </c>
      <c r="E5" s="391" t="s">
        <v>44</v>
      </c>
      <c r="F5" s="392" t="s">
        <v>45</v>
      </c>
      <c r="G5" s="391" t="s">
        <v>42</v>
      </c>
      <c r="H5" s="392" t="s">
        <v>46</v>
      </c>
      <c r="I5" s="391" t="s">
        <v>44</v>
      </c>
    </row>
    <row r="6" spans="1:9" s="398" customFormat="1" ht="18" customHeight="1" thickBot="1">
      <c r="A6" s="394" t="s">
        <v>107</v>
      </c>
      <c r="B6" s="395">
        <f>SUM(B7:B46)</f>
        <v>925096</v>
      </c>
      <c r="C6" s="396">
        <f>SUM(C7:C46)</f>
        <v>1.0000000000000004</v>
      </c>
      <c r="D6" s="397">
        <f>SUM(D7:D46)</f>
        <v>792705</v>
      </c>
      <c r="E6" s="396">
        <f aca="true" t="shared" si="0" ref="E6:E46">(B6/D6-1)</f>
        <v>0.16701168782838516</v>
      </c>
      <c r="F6" s="395">
        <f>SUM(F7:F46)</f>
        <v>5374416</v>
      </c>
      <c r="G6" s="396">
        <f>SUM(G7:G46)</f>
        <v>1.0000000000000002</v>
      </c>
      <c r="H6" s="397">
        <f>SUM(H7:H46)</f>
        <v>5166136</v>
      </c>
      <c r="I6" s="396">
        <f aca="true" t="shared" si="1" ref="I6:I46">(F6/H6-1)</f>
        <v>0.040316398948846865</v>
      </c>
    </row>
    <row r="7" spans="1:9" s="404" customFormat="1" ht="18" customHeight="1" thickTop="1">
      <c r="A7" s="399" t="s">
        <v>108</v>
      </c>
      <c r="B7" s="400">
        <v>113241</v>
      </c>
      <c r="C7" s="401">
        <f aca="true" t="shared" si="2" ref="C7:C46">B7/$B$6</f>
        <v>0.12240999852988231</v>
      </c>
      <c r="D7" s="400">
        <v>91404</v>
      </c>
      <c r="E7" s="402">
        <f t="shared" si="0"/>
        <v>0.23890639359327825</v>
      </c>
      <c r="F7" s="400">
        <v>636813</v>
      </c>
      <c r="G7" s="402">
        <f aca="true" t="shared" si="3" ref="G7:G46">(F7/$F$6)</f>
        <v>0.11848971125420883</v>
      </c>
      <c r="H7" s="403">
        <v>617918</v>
      </c>
      <c r="I7" s="402">
        <f t="shared" si="1"/>
        <v>0.030578490997187346</v>
      </c>
    </row>
    <row r="8" spans="1:9" s="404" customFormat="1" ht="18" customHeight="1">
      <c r="A8" s="399" t="s">
        <v>109</v>
      </c>
      <c r="B8" s="400">
        <v>109282</v>
      </c>
      <c r="C8" s="401">
        <f t="shared" si="2"/>
        <v>0.11813044267838149</v>
      </c>
      <c r="D8" s="400">
        <v>90195</v>
      </c>
      <c r="E8" s="402">
        <f t="shared" si="0"/>
        <v>0.21161926936082942</v>
      </c>
      <c r="F8" s="400">
        <v>663423</v>
      </c>
      <c r="G8" s="402">
        <f t="shared" si="3"/>
        <v>0.12344094688613609</v>
      </c>
      <c r="H8" s="403">
        <v>614474</v>
      </c>
      <c r="I8" s="402">
        <f t="shared" si="1"/>
        <v>0.07966000188779354</v>
      </c>
    </row>
    <row r="9" spans="1:9" s="404" customFormat="1" ht="18" customHeight="1">
      <c r="A9" s="399" t="s">
        <v>110</v>
      </c>
      <c r="B9" s="400">
        <v>81262</v>
      </c>
      <c r="C9" s="401">
        <f t="shared" si="2"/>
        <v>0.08784169426740576</v>
      </c>
      <c r="D9" s="400">
        <v>57614</v>
      </c>
      <c r="E9" s="402">
        <f t="shared" si="0"/>
        <v>0.41045579199500115</v>
      </c>
      <c r="F9" s="400">
        <v>431172</v>
      </c>
      <c r="G9" s="402">
        <f t="shared" si="3"/>
        <v>0.08022676324274117</v>
      </c>
      <c r="H9" s="403">
        <v>399156</v>
      </c>
      <c r="I9" s="402">
        <f t="shared" si="1"/>
        <v>0.0802092414995641</v>
      </c>
    </row>
    <row r="10" spans="1:9" s="404" customFormat="1" ht="18" customHeight="1">
      <c r="A10" s="399" t="s">
        <v>111</v>
      </c>
      <c r="B10" s="400">
        <v>67376</v>
      </c>
      <c r="C10" s="401">
        <f t="shared" si="2"/>
        <v>0.07283136020477875</v>
      </c>
      <c r="D10" s="400">
        <v>51094</v>
      </c>
      <c r="E10" s="402">
        <f t="shared" si="0"/>
        <v>0.3186675539202255</v>
      </c>
      <c r="F10" s="400">
        <v>351305</v>
      </c>
      <c r="G10" s="402">
        <f t="shared" si="3"/>
        <v>0.06536617187802359</v>
      </c>
      <c r="H10" s="403">
        <v>342652</v>
      </c>
      <c r="I10" s="402">
        <f t="shared" si="1"/>
        <v>0.025253026394125744</v>
      </c>
    </row>
    <row r="11" spans="1:9" s="404" customFormat="1" ht="18" customHeight="1">
      <c r="A11" s="399" t="s">
        <v>112</v>
      </c>
      <c r="B11" s="400">
        <v>40589</v>
      </c>
      <c r="C11" s="401">
        <f t="shared" si="2"/>
        <v>0.04387544644015324</v>
      </c>
      <c r="D11" s="400">
        <v>27342</v>
      </c>
      <c r="E11" s="402">
        <f t="shared" si="0"/>
        <v>0.48449272181991065</v>
      </c>
      <c r="F11" s="400">
        <v>200262</v>
      </c>
      <c r="G11" s="402">
        <f t="shared" si="3"/>
        <v>0.03726209508158654</v>
      </c>
      <c r="H11" s="403">
        <v>176185</v>
      </c>
      <c r="I11" s="402">
        <f t="shared" si="1"/>
        <v>0.13665749070579225</v>
      </c>
    </row>
    <row r="12" spans="1:9" s="404" customFormat="1" ht="18" customHeight="1">
      <c r="A12" s="399" t="s">
        <v>113</v>
      </c>
      <c r="B12" s="400">
        <v>38223</v>
      </c>
      <c r="C12" s="401">
        <f t="shared" si="2"/>
        <v>0.04131787403685672</v>
      </c>
      <c r="D12" s="400">
        <v>32411</v>
      </c>
      <c r="E12" s="402">
        <f t="shared" si="0"/>
        <v>0.17932183517941436</v>
      </c>
      <c r="F12" s="400">
        <v>211286</v>
      </c>
      <c r="G12" s="402">
        <f t="shared" si="3"/>
        <v>0.03931329469099527</v>
      </c>
      <c r="H12" s="403">
        <v>212319</v>
      </c>
      <c r="I12" s="402">
        <f t="shared" si="1"/>
        <v>-0.00486532057894018</v>
      </c>
    </row>
    <row r="13" spans="1:9" s="404" customFormat="1" ht="18" customHeight="1">
      <c r="A13" s="399" t="s">
        <v>114</v>
      </c>
      <c r="B13" s="400">
        <v>29011</v>
      </c>
      <c r="C13" s="401">
        <f t="shared" si="2"/>
        <v>0.03135998858496848</v>
      </c>
      <c r="D13" s="400">
        <v>24511</v>
      </c>
      <c r="E13" s="402">
        <f t="shared" si="0"/>
        <v>0.183591040757211</v>
      </c>
      <c r="F13" s="400">
        <v>180917</v>
      </c>
      <c r="G13" s="402">
        <f t="shared" si="3"/>
        <v>0.033662634228537575</v>
      </c>
      <c r="H13" s="403">
        <v>160157</v>
      </c>
      <c r="I13" s="402">
        <f t="shared" si="1"/>
        <v>0.12962280762002276</v>
      </c>
    </row>
    <row r="14" spans="1:9" s="404" customFormat="1" ht="18" customHeight="1">
      <c r="A14" s="399" t="s">
        <v>115</v>
      </c>
      <c r="B14" s="400">
        <v>28303</v>
      </c>
      <c r="C14" s="401">
        <f t="shared" si="2"/>
        <v>0.030594662607988793</v>
      </c>
      <c r="D14" s="400">
        <v>21529</v>
      </c>
      <c r="E14" s="402">
        <f t="shared" si="0"/>
        <v>0.31464536206976645</v>
      </c>
      <c r="F14" s="400">
        <v>174050</v>
      </c>
      <c r="G14" s="402">
        <f t="shared" si="3"/>
        <v>0.03238491400740099</v>
      </c>
      <c r="H14" s="403">
        <v>162964</v>
      </c>
      <c r="I14" s="402">
        <f t="shared" si="1"/>
        <v>0.06802729437176303</v>
      </c>
    </row>
    <row r="15" spans="1:9" s="404" customFormat="1" ht="18" customHeight="1">
      <c r="A15" s="399" t="s">
        <v>116</v>
      </c>
      <c r="B15" s="400">
        <v>21564</v>
      </c>
      <c r="C15" s="401">
        <f t="shared" si="2"/>
        <v>0.023310013231059263</v>
      </c>
      <c r="D15" s="400">
        <v>19980</v>
      </c>
      <c r="E15" s="402">
        <f t="shared" si="0"/>
        <v>0.07927927927927936</v>
      </c>
      <c r="F15" s="400">
        <v>142811</v>
      </c>
      <c r="G15" s="402">
        <f t="shared" si="3"/>
        <v>0.026572375491588297</v>
      </c>
      <c r="H15" s="403">
        <v>137656</v>
      </c>
      <c r="I15" s="402">
        <f t="shared" si="1"/>
        <v>0.03744842215377453</v>
      </c>
    </row>
    <row r="16" spans="1:9" s="404" customFormat="1" ht="18" customHeight="1">
      <c r="A16" s="399" t="s">
        <v>117</v>
      </c>
      <c r="B16" s="400">
        <v>20719</v>
      </c>
      <c r="C16" s="401">
        <f t="shared" si="2"/>
        <v>0.02239659451559622</v>
      </c>
      <c r="D16" s="400">
        <v>14432</v>
      </c>
      <c r="E16" s="402">
        <f t="shared" si="0"/>
        <v>0.43562915742793784</v>
      </c>
      <c r="F16" s="400">
        <v>103351</v>
      </c>
      <c r="G16" s="402">
        <f t="shared" si="3"/>
        <v>0.01923018240493479</v>
      </c>
      <c r="H16" s="403">
        <v>96157</v>
      </c>
      <c r="I16" s="402">
        <f t="shared" si="1"/>
        <v>0.07481514606320916</v>
      </c>
    </row>
    <row r="17" spans="1:9" s="404" customFormat="1" ht="18" customHeight="1">
      <c r="A17" s="399" t="s">
        <v>118</v>
      </c>
      <c r="B17" s="400">
        <v>16450</v>
      </c>
      <c r="C17" s="401">
        <f t="shared" si="2"/>
        <v>0.01778193830694328</v>
      </c>
      <c r="D17" s="400">
        <v>16524</v>
      </c>
      <c r="E17" s="402">
        <f t="shared" si="0"/>
        <v>-0.0044783345436940625</v>
      </c>
      <c r="F17" s="400">
        <v>70682</v>
      </c>
      <c r="G17" s="402">
        <f t="shared" si="3"/>
        <v>0.0131515684680903</v>
      </c>
      <c r="H17" s="403">
        <v>69911</v>
      </c>
      <c r="I17" s="402">
        <f t="shared" si="1"/>
        <v>0.01102830741943328</v>
      </c>
    </row>
    <row r="18" spans="1:9" s="404" customFormat="1" ht="18" customHeight="1">
      <c r="A18" s="399" t="s">
        <v>119</v>
      </c>
      <c r="B18" s="400">
        <v>15295</v>
      </c>
      <c r="C18" s="401">
        <f t="shared" si="2"/>
        <v>0.016533419234328113</v>
      </c>
      <c r="D18" s="400">
        <v>12139</v>
      </c>
      <c r="E18" s="402">
        <f t="shared" si="0"/>
        <v>0.25998846692478783</v>
      </c>
      <c r="F18" s="400">
        <v>88006</v>
      </c>
      <c r="G18" s="402">
        <f t="shared" si="3"/>
        <v>0.016374988463862865</v>
      </c>
      <c r="H18" s="403">
        <v>80630</v>
      </c>
      <c r="I18" s="402">
        <f t="shared" si="1"/>
        <v>0.09147959816445494</v>
      </c>
    </row>
    <row r="19" spans="1:9" s="404" customFormat="1" ht="18" customHeight="1">
      <c r="A19" s="399" t="s">
        <v>120</v>
      </c>
      <c r="B19" s="400">
        <v>14797</v>
      </c>
      <c r="C19" s="401">
        <f t="shared" si="2"/>
        <v>0.01599509672509664</v>
      </c>
      <c r="D19" s="400">
        <v>27855</v>
      </c>
      <c r="E19" s="402">
        <f t="shared" si="0"/>
        <v>-0.46878477831628074</v>
      </c>
      <c r="F19" s="400">
        <v>123304</v>
      </c>
      <c r="G19" s="402">
        <f t="shared" si="3"/>
        <v>0.022942771828604262</v>
      </c>
      <c r="H19" s="403">
        <v>153554</v>
      </c>
      <c r="I19" s="402">
        <f t="shared" si="1"/>
        <v>-0.19699910129335607</v>
      </c>
    </row>
    <row r="20" spans="1:9" s="404" customFormat="1" ht="18" customHeight="1">
      <c r="A20" s="399" t="s">
        <v>121</v>
      </c>
      <c r="B20" s="400">
        <v>14407</v>
      </c>
      <c r="C20" s="401">
        <f t="shared" si="2"/>
        <v>0.015573518856421388</v>
      </c>
      <c r="D20" s="400">
        <v>13507</v>
      </c>
      <c r="E20" s="402">
        <f t="shared" si="0"/>
        <v>0.06663211668023994</v>
      </c>
      <c r="F20" s="400">
        <v>86741</v>
      </c>
      <c r="G20" s="402">
        <f t="shared" si="3"/>
        <v>0.016139614052950123</v>
      </c>
      <c r="H20" s="403">
        <v>85165</v>
      </c>
      <c r="I20" s="402">
        <f t="shared" si="1"/>
        <v>0.018505254505958968</v>
      </c>
    </row>
    <row r="21" spans="1:9" s="404" customFormat="1" ht="18" customHeight="1">
      <c r="A21" s="399" t="s">
        <v>122</v>
      </c>
      <c r="B21" s="400">
        <v>13396</v>
      </c>
      <c r="C21" s="401">
        <f t="shared" si="2"/>
        <v>0.014480659304547852</v>
      </c>
      <c r="D21" s="400">
        <v>13318</v>
      </c>
      <c r="E21" s="402">
        <f t="shared" si="0"/>
        <v>0.0058567352455323185</v>
      </c>
      <c r="F21" s="400">
        <v>84966</v>
      </c>
      <c r="G21" s="402">
        <f t="shared" si="3"/>
        <v>0.015809345610760313</v>
      </c>
      <c r="H21" s="403">
        <v>88980</v>
      </c>
      <c r="I21" s="402">
        <f t="shared" si="1"/>
        <v>-0.045111260957518495</v>
      </c>
    </row>
    <row r="22" spans="1:9" s="404" customFormat="1" ht="18" customHeight="1">
      <c r="A22" s="399" t="s">
        <v>123</v>
      </c>
      <c r="B22" s="400">
        <v>12058</v>
      </c>
      <c r="C22" s="401">
        <f t="shared" si="2"/>
        <v>0.01303432292432353</v>
      </c>
      <c r="D22" s="400">
        <v>11341</v>
      </c>
      <c r="E22" s="402">
        <f t="shared" si="0"/>
        <v>0.06322193810069665</v>
      </c>
      <c r="F22" s="400">
        <v>72781</v>
      </c>
      <c r="G22" s="402">
        <f t="shared" si="3"/>
        <v>0.013542122530150252</v>
      </c>
      <c r="H22" s="403">
        <v>76491</v>
      </c>
      <c r="I22" s="402">
        <f t="shared" si="1"/>
        <v>-0.04850243819534328</v>
      </c>
    </row>
    <row r="23" spans="1:9" s="404" customFormat="1" ht="18" customHeight="1">
      <c r="A23" s="399" t="s">
        <v>124</v>
      </c>
      <c r="B23" s="400">
        <v>11675</v>
      </c>
      <c r="C23" s="401">
        <f t="shared" si="2"/>
        <v>0.012620311837906552</v>
      </c>
      <c r="D23" s="400">
        <v>8365</v>
      </c>
      <c r="E23" s="402">
        <f t="shared" si="0"/>
        <v>0.39569635385534974</v>
      </c>
      <c r="F23" s="400">
        <v>69450</v>
      </c>
      <c r="G23" s="402">
        <f t="shared" si="3"/>
        <v>0.012922334259201371</v>
      </c>
      <c r="H23" s="403">
        <v>50468</v>
      </c>
      <c r="I23" s="402">
        <f t="shared" si="1"/>
        <v>0.3761195212808115</v>
      </c>
    </row>
    <row r="24" spans="1:9" s="404" customFormat="1" ht="18" customHeight="1">
      <c r="A24" s="399" t="s">
        <v>125</v>
      </c>
      <c r="B24" s="400">
        <v>11152</v>
      </c>
      <c r="C24" s="401">
        <f t="shared" si="2"/>
        <v>0.0120549651063241</v>
      </c>
      <c r="D24" s="400">
        <v>9432</v>
      </c>
      <c r="E24" s="402">
        <f t="shared" si="0"/>
        <v>0.18235793044953352</v>
      </c>
      <c r="F24" s="400">
        <v>67559</v>
      </c>
      <c r="G24" s="402">
        <f t="shared" si="3"/>
        <v>0.012570482076564226</v>
      </c>
      <c r="H24" s="403">
        <v>60906</v>
      </c>
      <c r="I24" s="402">
        <f t="shared" si="1"/>
        <v>0.10923390142186329</v>
      </c>
    </row>
    <row r="25" spans="1:9" s="404" customFormat="1" ht="18" customHeight="1">
      <c r="A25" s="399" t="s">
        <v>126</v>
      </c>
      <c r="B25" s="400">
        <v>10830</v>
      </c>
      <c r="C25" s="401">
        <f t="shared" si="2"/>
        <v>0.011706893122443508</v>
      </c>
      <c r="D25" s="400">
        <v>11029</v>
      </c>
      <c r="E25" s="402">
        <f t="shared" si="0"/>
        <v>-0.018043340284704</v>
      </c>
      <c r="F25" s="400">
        <v>70795</v>
      </c>
      <c r="G25" s="402">
        <f t="shared" si="3"/>
        <v>0.013172594008353652</v>
      </c>
      <c r="H25" s="403">
        <v>67603</v>
      </c>
      <c r="I25" s="402">
        <f t="shared" si="1"/>
        <v>0.04721683948937172</v>
      </c>
    </row>
    <row r="26" spans="1:9" s="404" customFormat="1" ht="18" customHeight="1">
      <c r="A26" s="399" t="s">
        <v>127</v>
      </c>
      <c r="B26" s="400">
        <v>10472</v>
      </c>
      <c r="C26" s="401">
        <f t="shared" si="2"/>
        <v>0.01131990625837751</v>
      </c>
      <c r="D26" s="400">
        <v>6824</v>
      </c>
      <c r="E26" s="402">
        <f t="shared" si="0"/>
        <v>0.5345838218053927</v>
      </c>
      <c r="F26" s="400">
        <v>45490</v>
      </c>
      <c r="G26" s="402">
        <f t="shared" si="3"/>
        <v>0.008464175456458898</v>
      </c>
      <c r="H26" s="403">
        <v>45403</v>
      </c>
      <c r="I26" s="402">
        <f t="shared" si="1"/>
        <v>0.001916172940114036</v>
      </c>
    </row>
    <row r="27" spans="1:9" s="404" customFormat="1" ht="18" customHeight="1">
      <c r="A27" s="399" t="s">
        <v>128</v>
      </c>
      <c r="B27" s="400">
        <v>10188</v>
      </c>
      <c r="C27" s="401">
        <f t="shared" si="2"/>
        <v>0.011012911092470403</v>
      </c>
      <c r="D27" s="400">
        <v>11664</v>
      </c>
      <c r="E27" s="402">
        <f t="shared" si="0"/>
        <v>-0.12654320987654322</v>
      </c>
      <c r="F27" s="400">
        <v>62811</v>
      </c>
      <c r="G27" s="402">
        <f t="shared" si="3"/>
        <v>0.011687037252047477</v>
      </c>
      <c r="H27" s="403">
        <v>65665</v>
      </c>
      <c r="I27" s="402">
        <f t="shared" si="1"/>
        <v>-0.04346303205665114</v>
      </c>
    </row>
    <row r="28" spans="1:9" s="404" customFormat="1" ht="18" customHeight="1">
      <c r="A28" s="399" t="s">
        <v>129</v>
      </c>
      <c r="B28" s="400">
        <v>10020</v>
      </c>
      <c r="C28" s="401">
        <f t="shared" si="2"/>
        <v>0.010831308318271834</v>
      </c>
      <c r="D28" s="400">
        <v>7887</v>
      </c>
      <c r="E28" s="402">
        <f t="shared" si="0"/>
        <v>0.2704450361354127</v>
      </c>
      <c r="F28" s="400">
        <v>55735</v>
      </c>
      <c r="G28" s="402">
        <f t="shared" si="3"/>
        <v>0.010370429084760093</v>
      </c>
      <c r="H28" s="403">
        <v>53193</v>
      </c>
      <c r="I28" s="402">
        <f t="shared" si="1"/>
        <v>0.047788242813904036</v>
      </c>
    </row>
    <row r="29" spans="1:9" s="404" customFormat="1" ht="18" customHeight="1">
      <c r="A29" s="399" t="s">
        <v>130</v>
      </c>
      <c r="B29" s="400">
        <v>9574</v>
      </c>
      <c r="C29" s="401">
        <f t="shared" si="2"/>
        <v>0.010349196191530392</v>
      </c>
      <c r="D29" s="400">
        <v>8838</v>
      </c>
      <c r="E29" s="402">
        <f t="shared" si="0"/>
        <v>0.08327675944783897</v>
      </c>
      <c r="F29" s="400">
        <v>59950</v>
      </c>
      <c r="G29" s="402">
        <f t="shared" si="3"/>
        <v>0.0111547003432559</v>
      </c>
      <c r="H29" s="403">
        <v>53575</v>
      </c>
      <c r="I29" s="402">
        <f t="shared" si="1"/>
        <v>0.11899206719552025</v>
      </c>
    </row>
    <row r="30" spans="1:9" s="404" customFormat="1" ht="18" customHeight="1">
      <c r="A30" s="399" t="s">
        <v>131</v>
      </c>
      <c r="B30" s="400">
        <v>8731</v>
      </c>
      <c r="C30" s="401">
        <f t="shared" si="2"/>
        <v>0.009437939413855427</v>
      </c>
      <c r="D30" s="400">
        <v>8614</v>
      </c>
      <c r="E30" s="402">
        <f t="shared" si="0"/>
        <v>0.013582540051079617</v>
      </c>
      <c r="F30" s="400">
        <v>53422</v>
      </c>
      <c r="G30" s="402">
        <f t="shared" si="3"/>
        <v>0.009940056742909369</v>
      </c>
      <c r="H30" s="403">
        <v>57732</v>
      </c>
      <c r="I30" s="402">
        <f t="shared" si="1"/>
        <v>-0.07465530381764018</v>
      </c>
    </row>
    <row r="31" spans="1:9" s="404" customFormat="1" ht="18" customHeight="1">
      <c r="A31" s="399" t="s">
        <v>132</v>
      </c>
      <c r="B31" s="400">
        <v>8520</v>
      </c>
      <c r="C31" s="401">
        <f t="shared" si="2"/>
        <v>0.009209854977213175</v>
      </c>
      <c r="D31" s="400">
        <v>6464</v>
      </c>
      <c r="E31" s="402">
        <f t="shared" si="0"/>
        <v>0.318069306930693</v>
      </c>
      <c r="F31" s="400">
        <v>46436</v>
      </c>
      <c r="G31" s="402">
        <f t="shared" si="3"/>
        <v>0.008640194581141467</v>
      </c>
      <c r="H31" s="403">
        <v>41045</v>
      </c>
      <c r="I31" s="402">
        <f t="shared" si="1"/>
        <v>0.13134364721646974</v>
      </c>
    </row>
    <row r="32" spans="1:9" s="404" customFormat="1" ht="18" customHeight="1">
      <c r="A32" s="399" t="s">
        <v>133</v>
      </c>
      <c r="B32" s="400">
        <v>7981</v>
      </c>
      <c r="C32" s="401">
        <f t="shared" si="2"/>
        <v>0.008627212743326097</v>
      </c>
      <c r="D32" s="400">
        <v>7333</v>
      </c>
      <c r="E32" s="402">
        <f t="shared" si="0"/>
        <v>0.08836765307513983</v>
      </c>
      <c r="F32" s="400">
        <v>46255</v>
      </c>
      <c r="G32" s="402">
        <f t="shared" si="3"/>
        <v>0.008606516503374507</v>
      </c>
      <c r="H32" s="403">
        <v>43225</v>
      </c>
      <c r="I32" s="402">
        <f t="shared" si="1"/>
        <v>0.07009832272990169</v>
      </c>
    </row>
    <row r="33" spans="1:9" s="404" customFormat="1" ht="18" customHeight="1">
      <c r="A33" s="399" t="s">
        <v>134</v>
      </c>
      <c r="B33" s="400">
        <v>7961</v>
      </c>
      <c r="C33" s="401">
        <f t="shared" si="2"/>
        <v>0.008605593365445316</v>
      </c>
      <c r="D33" s="400">
        <v>5534</v>
      </c>
      <c r="E33" s="402">
        <f t="shared" si="0"/>
        <v>0.4385616190820383</v>
      </c>
      <c r="F33" s="400">
        <v>44434</v>
      </c>
      <c r="G33" s="402">
        <f t="shared" si="3"/>
        <v>0.008267688991696958</v>
      </c>
      <c r="H33" s="403">
        <v>38400</v>
      </c>
      <c r="I33" s="402">
        <f t="shared" si="1"/>
        <v>0.15713541666666675</v>
      </c>
    </row>
    <row r="34" spans="1:9" s="404" customFormat="1" ht="18" customHeight="1">
      <c r="A34" s="399" t="s">
        <v>135</v>
      </c>
      <c r="B34" s="400">
        <v>7672</v>
      </c>
      <c r="C34" s="401">
        <f t="shared" si="2"/>
        <v>0.008293193355068014</v>
      </c>
      <c r="D34" s="400">
        <v>5758</v>
      </c>
      <c r="E34" s="402">
        <f t="shared" si="0"/>
        <v>0.3324070857936783</v>
      </c>
      <c r="F34" s="400">
        <v>42200</v>
      </c>
      <c r="G34" s="402">
        <f t="shared" si="3"/>
        <v>0.00785201592135778</v>
      </c>
      <c r="H34" s="403">
        <v>39075</v>
      </c>
      <c r="I34" s="402">
        <f t="shared" si="1"/>
        <v>0.0799744081893794</v>
      </c>
    </row>
    <row r="35" spans="1:9" s="404" customFormat="1" ht="18" customHeight="1">
      <c r="A35" s="399" t="s">
        <v>136</v>
      </c>
      <c r="B35" s="400">
        <v>7122</v>
      </c>
      <c r="C35" s="401">
        <f t="shared" si="2"/>
        <v>0.0076986604633465065</v>
      </c>
      <c r="D35" s="400">
        <v>4649</v>
      </c>
      <c r="E35" s="402">
        <f t="shared" si="0"/>
        <v>0.5319423531942353</v>
      </c>
      <c r="F35" s="400">
        <v>52667</v>
      </c>
      <c r="G35" s="402">
        <f t="shared" si="3"/>
        <v>0.009799576363273702</v>
      </c>
      <c r="H35" s="403">
        <v>47445</v>
      </c>
      <c r="I35" s="402">
        <f t="shared" si="1"/>
        <v>0.11006428496153431</v>
      </c>
    </row>
    <row r="36" spans="1:9" s="404" customFormat="1" ht="18" customHeight="1">
      <c r="A36" s="399" t="s">
        <v>137</v>
      </c>
      <c r="B36" s="400">
        <v>6947</v>
      </c>
      <c r="C36" s="401">
        <f t="shared" si="2"/>
        <v>0.007509490906889663</v>
      </c>
      <c r="D36" s="400">
        <v>5145</v>
      </c>
      <c r="E36" s="402">
        <f t="shared" si="0"/>
        <v>0.3502429543245871</v>
      </c>
      <c r="F36" s="400">
        <v>35674</v>
      </c>
      <c r="G36" s="402">
        <f t="shared" si="3"/>
        <v>0.006637744454467239</v>
      </c>
      <c r="H36" s="403">
        <v>34361</v>
      </c>
      <c r="I36" s="402">
        <f t="shared" si="1"/>
        <v>0.03821192631180703</v>
      </c>
    </row>
    <row r="37" spans="1:9" s="404" customFormat="1" ht="18" customHeight="1">
      <c r="A37" s="399" t="s">
        <v>138</v>
      </c>
      <c r="B37" s="400">
        <v>5268</v>
      </c>
      <c r="C37" s="401">
        <f t="shared" si="2"/>
        <v>0.005694544133798006</v>
      </c>
      <c r="D37" s="400">
        <v>5724</v>
      </c>
      <c r="E37" s="402">
        <f t="shared" si="0"/>
        <v>-0.07966457023060791</v>
      </c>
      <c r="F37" s="400">
        <v>35181</v>
      </c>
      <c r="G37" s="402">
        <f t="shared" si="3"/>
        <v>0.006546013557566069</v>
      </c>
      <c r="H37" s="403">
        <v>38856</v>
      </c>
      <c r="I37" s="402">
        <f t="shared" si="1"/>
        <v>-0.09457998764669551</v>
      </c>
    </row>
    <row r="38" spans="1:9" s="404" customFormat="1" ht="18" customHeight="1">
      <c r="A38" s="399" t="s">
        <v>139</v>
      </c>
      <c r="B38" s="400">
        <v>5109</v>
      </c>
      <c r="C38" s="401">
        <f t="shared" si="2"/>
        <v>0.005522670079645788</v>
      </c>
      <c r="D38" s="400">
        <v>4594</v>
      </c>
      <c r="E38" s="402">
        <f t="shared" si="0"/>
        <v>0.11210274270787979</v>
      </c>
      <c r="F38" s="400">
        <v>32336</v>
      </c>
      <c r="G38" s="402">
        <f t="shared" si="3"/>
        <v>0.006016653716422398</v>
      </c>
      <c r="H38" s="403">
        <v>29266</v>
      </c>
      <c r="I38" s="402">
        <f t="shared" si="1"/>
        <v>0.10489988382423299</v>
      </c>
    </row>
    <row r="39" spans="1:9" s="404" customFormat="1" ht="18" customHeight="1">
      <c r="A39" s="399" t="s">
        <v>140</v>
      </c>
      <c r="B39" s="400">
        <v>4178</v>
      </c>
      <c r="C39" s="401">
        <f t="shared" si="2"/>
        <v>0.004516288039295381</v>
      </c>
      <c r="D39" s="400">
        <v>3555</v>
      </c>
      <c r="E39" s="402">
        <f t="shared" si="0"/>
        <v>0.17524613220815755</v>
      </c>
      <c r="F39" s="400">
        <v>25280</v>
      </c>
      <c r="G39" s="402">
        <f t="shared" si="3"/>
        <v>0.004703766883694898</v>
      </c>
      <c r="H39" s="403">
        <v>25144</v>
      </c>
      <c r="I39" s="402">
        <f t="shared" si="1"/>
        <v>0.005408845052497613</v>
      </c>
    </row>
    <row r="40" spans="1:9" s="404" customFormat="1" ht="18" customHeight="1">
      <c r="A40" s="399" t="s">
        <v>141</v>
      </c>
      <c r="B40" s="400">
        <v>4076</v>
      </c>
      <c r="C40" s="401">
        <f t="shared" si="2"/>
        <v>0.004406029212103393</v>
      </c>
      <c r="D40" s="400">
        <v>4898</v>
      </c>
      <c r="E40" s="402">
        <f t="shared" si="0"/>
        <v>-0.16782360146998776</v>
      </c>
      <c r="F40" s="400">
        <v>25888</v>
      </c>
      <c r="G40" s="402">
        <f t="shared" si="3"/>
        <v>0.004816895454315408</v>
      </c>
      <c r="H40" s="403">
        <v>30124</v>
      </c>
      <c r="I40" s="402">
        <f t="shared" si="1"/>
        <v>-0.1406187757269951</v>
      </c>
    </row>
    <row r="41" spans="1:9" s="404" customFormat="1" ht="18" customHeight="1">
      <c r="A41" s="399" t="s">
        <v>142</v>
      </c>
      <c r="B41" s="400">
        <v>3562</v>
      </c>
      <c r="C41" s="401">
        <f t="shared" si="2"/>
        <v>0.0038504112005672926</v>
      </c>
      <c r="D41" s="400">
        <v>3822</v>
      </c>
      <c r="E41" s="402">
        <f t="shared" si="0"/>
        <v>-0.0680272108843537</v>
      </c>
      <c r="F41" s="400">
        <v>21976</v>
      </c>
      <c r="G41" s="402">
        <f t="shared" si="3"/>
        <v>0.004089002414401862</v>
      </c>
      <c r="H41" s="403">
        <v>21969</v>
      </c>
      <c r="I41" s="402">
        <f t="shared" si="1"/>
        <v>0.0003186307979425873</v>
      </c>
    </row>
    <row r="42" spans="1:9" s="404" customFormat="1" ht="18" customHeight="1">
      <c r="A42" s="399" t="s">
        <v>143</v>
      </c>
      <c r="B42" s="400">
        <v>3202</v>
      </c>
      <c r="C42" s="401">
        <f t="shared" si="2"/>
        <v>0.0034612623987132145</v>
      </c>
      <c r="D42" s="400">
        <v>3248</v>
      </c>
      <c r="E42" s="402">
        <f t="shared" si="0"/>
        <v>-0.014162561576354649</v>
      </c>
      <c r="F42" s="400">
        <v>18238</v>
      </c>
      <c r="G42" s="402">
        <f t="shared" si="3"/>
        <v>0.003393484985159318</v>
      </c>
      <c r="H42" s="403">
        <v>19351</v>
      </c>
      <c r="I42" s="402">
        <f t="shared" si="1"/>
        <v>-0.057516407420805105</v>
      </c>
    </row>
    <row r="43" spans="1:9" s="404" customFormat="1" ht="18" customHeight="1">
      <c r="A43" s="399" t="s">
        <v>144</v>
      </c>
      <c r="B43" s="400">
        <v>2980</v>
      </c>
      <c r="C43" s="401">
        <f t="shared" si="2"/>
        <v>0.0032212873042365333</v>
      </c>
      <c r="D43" s="400">
        <v>7813</v>
      </c>
      <c r="E43" s="402">
        <f t="shared" si="0"/>
        <v>-0.6185844105977217</v>
      </c>
      <c r="F43" s="400">
        <v>20808</v>
      </c>
      <c r="G43" s="402">
        <f t="shared" si="3"/>
        <v>0.0038716764761045665</v>
      </c>
      <c r="H43" s="403">
        <v>27771</v>
      </c>
      <c r="I43" s="402">
        <f t="shared" si="1"/>
        <v>-0.2507291779194123</v>
      </c>
    </row>
    <row r="44" spans="1:9" s="404" customFormat="1" ht="18" customHeight="1">
      <c r="A44" s="399" t="s">
        <v>145</v>
      </c>
      <c r="B44" s="400">
        <v>2178</v>
      </c>
      <c r="C44" s="401">
        <f t="shared" si="2"/>
        <v>0.002354350251217171</v>
      </c>
      <c r="D44" s="400">
        <v>2572</v>
      </c>
      <c r="E44" s="402">
        <f t="shared" si="0"/>
        <v>-0.15318818040435456</v>
      </c>
      <c r="F44" s="400">
        <v>15120</v>
      </c>
      <c r="G44" s="402">
        <f t="shared" si="3"/>
        <v>0.0028133289272732143</v>
      </c>
      <c r="H44" s="403">
        <v>18829</v>
      </c>
      <c r="I44" s="402">
        <f t="shared" si="1"/>
        <v>-0.19698337670614474</v>
      </c>
    </row>
    <row r="45" spans="1:9" s="404" customFormat="1" ht="18" customHeight="1">
      <c r="A45" s="399" t="s">
        <v>146</v>
      </c>
      <c r="B45" s="400">
        <v>2173</v>
      </c>
      <c r="C45" s="401">
        <f t="shared" si="2"/>
        <v>0.0023489454067469754</v>
      </c>
      <c r="D45" s="400">
        <v>1772</v>
      </c>
      <c r="E45" s="402">
        <f t="shared" si="0"/>
        <v>0.22629796839729122</v>
      </c>
      <c r="F45" s="400">
        <v>13426</v>
      </c>
      <c r="G45" s="402">
        <f t="shared" si="3"/>
        <v>0.0024981318900509377</v>
      </c>
      <c r="H45" s="403">
        <v>12660</v>
      </c>
      <c r="I45" s="402">
        <f t="shared" si="1"/>
        <v>0.06050552922590846</v>
      </c>
    </row>
    <row r="46" spans="1:9" s="404" customFormat="1" ht="18" customHeight="1" thickBot="1">
      <c r="A46" s="405" t="s">
        <v>147</v>
      </c>
      <c r="B46" s="406">
        <v>127552</v>
      </c>
      <c r="C46" s="407">
        <f t="shared" si="2"/>
        <v>0.13787974437247594</v>
      </c>
      <c r="D46" s="406">
        <v>121975</v>
      </c>
      <c r="E46" s="408">
        <f t="shared" si="0"/>
        <v>0.04572248411559743</v>
      </c>
      <c r="F46" s="406">
        <v>791415</v>
      </c>
      <c r="G46" s="408">
        <f t="shared" si="3"/>
        <v>0.14725599953557744</v>
      </c>
      <c r="H46" s="409">
        <v>769701</v>
      </c>
      <c r="I46" s="408">
        <f t="shared" si="1"/>
        <v>0.028210954643426378</v>
      </c>
    </row>
    <row r="47" ht="14.25">
      <c r="A47" s="227" t="s">
        <v>148</v>
      </c>
    </row>
    <row r="48" ht="9.75" customHeight="1">
      <c r="A48" s="227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="95" zoomScaleNormal="95" workbookViewId="0" topLeftCell="A1">
      <selection activeCell="H1" sqref="H1:I1"/>
    </sheetView>
  </sheetViews>
  <sheetFormatPr defaultColWidth="10.8515625" defaultRowHeight="12.75"/>
  <cols>
    <col min="1" max="1" width="17.28125" style="410" customWidth="1"/>
    <col min="2" max="2" width="11.57421875" style="410" customWidth="1"/>
    <col min="3" max="3" width="12.7109375" style="411" customWidth="1"/>
    <col min="4" max="4" width="11.28125" style="410" customWidth="1"/>
    <col min="5" max="5" width="9.140625" style="411" customWidth="1"/>
    <col min="6" max="6" width="12.140625" style="410" customWidth="1"/>
    <col min="7" max="7" width="12.140625" style="411" customWidth="1"/>
    <col min="8" max="8" width="11.7109375" style="410" customWidth="1"/>
    <col min="9" max="9" width="9.421875" style="411" customWidth="1"/>
    <col min="10" max="16384" width="10.8515625" style="410" customWidth="1"/>
  </cols>
  <sheetData>
    <row r="1" spans="8:9" ht="18.75" thickBot="1">
      <c r="H1" s="235" t="s">
        <v>0</v>
      </c>
      <c r="I1" s="236"/>
    </row>
    <row r="2" ht="8.25" customHeight="1" thickBot="1"/>
    <row r="3" spans="1:9" ht="24.75" customHeight="1" thickBot="1">
      <c r="A3" s="412" t="s">
        <v>149</v>
      </c>
      <c r="B3" s="413"/>
      <c r="C3" s="413"/>
      <c r="D3" s="413"/>
      <c r="E3" s="413"/>
      <c r="F3" s="413"/>
      <c r="G3" s="413"/>
      <c r="H3" s="413"/>
      <c r="I3" s="414"/>
    </row>
    <row r="4" spans="1:9" ht="14.25" thickBot="1">
      <c r="A4" s="415" t="s">
        <v>150</v>
      </c>
      <c r="B4" s="416" t="s">
        <v>39</v>
      </c>
      <c r="C4" s="417"/>
      <c r="D4" s="417"/>
      <c r="E4" s="418"/>
      <c r="F4" s="417" t="s">
        <v>40</v>
      </c>
      <c r="G4" s="417"/>
      <c r="H4" s="417"/>
      <c r="I4" s="418"/>
    </row>
    <row r="5" spans="1:9" s="423" customFormat="1" ht="31.5" customHeight="1" thickBot="1">
      <c r="A5" s="419"/>
      <c r="B5" s="420" t="s">
        <v>41</v>
      </c>
      <c r="C5" s="421" t="s">
        <v>42</v>
      </c>
      <c r="D5" s="420" t="s">
        <v>43</v>
      </c>
      <c r="E5" s="422" t="s">
        <v>44</v>
      </c>
      <c r="F5" s="420" t="s">
        <v>45</v>
      </c>
      <c r="G5" s="421" t="s">
        <v>42</v>
      </c>
      <c r="H5" s="420" t="s">
        <v>46</v>
      </c>
      <c r="I5" s="422" t="s">
        <v>44</v>
      </c>
    </row>
    <row r="6" spans="1:9" s="429" customFormat="1" ht="15" customHeight="1" thickBot="1">
      <c r="A6" s="424" t="s">
        <v>4</v>
      </c>
      <c r="B6" s="425">
        <f>B7+B13+B19+B24+B29+B35+B41+B47+B57+B52</f>
        <v>925096</v>
      </c>
      <c r="C6" s="426">
        <f aca="true" t="shared" si="0" ref="C6:C41">(B6/$B$6)</f>
        <v>1</v>
      </c>
      <c r="D6" s="427">
        <f>D7+D13+D19+D24+D29+D35+D41+D47+D57+D52</f>
        <v>792705</v>
      </c>
      <c r="E6" s="428">
        <f aca="true" t="shared" si="1" ref="E6:E14">(B6/D6-1)</f>
        <v>0.16701168782838516</v>
      </c>
      <c r="F6" s="425">
        <f>F7+F13+F19+F24+F29+F35+F41+F47+F57+F52</f>
        <v>5374416</v>
      </c>
      <c r="G6" s="426">
        <f aca="true" t="shared" si="2" ref="G6:G41">(F6/$F$6)</f>
        <v>1</v>
      </c>
      <c r="H6" s="427">
        <f>H7+H13+H19+H24+H29+H35+H41+H47+H57+H52</f>
        <v>5166136</v>
      </c>
      <c r="I6" s="428">
        <f aca="true" t="shared" si="3" ref="I6:I14">(F6/H6-1)</f>
        <v>0.040316398948846865</v>
      </c>
    </row>
    <row r="7" spans="1:15" s="436" customFormat="1" ht="15.75" customHeight="1" thickTop="1">
      <c r="A7" s="430" t="s">
        <v>108</v>
      </c>
      <c r="B7" s="431">
        <f>SUM(B8:B12)</f>
        <v>113241</v>
      </c>
      <c r="C7" s="432">
        <f t="shared" si="0"/>
        <v>0.12240999852988231</v>
      </c>
      <c r="D7" s="433">
        <f>SUM(D8:D12)</f>
        <v>91404</v>
      </c>
      <c r="E7" s="434">
        <f t="shared" si="1"/>
        <v>0.23890639359327825</v>
      </c>
      <c r="F7" s="431">
        <f>SUM(F8:F12)</f>
        <v>636813</v>
      </c>
      <c r="G7" s="432">
        <f t="shared" si="2"/>
        <v>0.11848971125420883</v>
      </c>
      <c r="H7" s="433">
        <f>SUM(H8:H12)</f>
        <v>617918</v>
      </c>
      <c r="I7" s="435">
        <f t="shared" si="3"/>
        <v>0.030578490997187346</v>
      </c>
      <c r="K7" s="437"/>
      <c r="L7" s="438"/>
      <c r="M7" s="437"/>
      <c r="N7" s="437"/>
      <c r="O7" s="437"/>
    </row>
    <row r="8" spans="1:10" ht="15.75" customHeight="1">
      <c r="A8" s="439" t="s">
        <v>47</v>
      </c>
      <c r="B8" s="440">
        <v>71402</v>
      </c>
      <c r="C8" s="441">
        <f t="shared" si="0"/>
        <v>0.07718334097218019</v>
      </c>
      <c r="D8" s="442">
        <v>70324</v>
      </c>
      <c r="E8" s="443">
        <f t="shared" si="1"/>
        <v>0.015329048404527645</v>
      </c>
      <c r="F8" s="440">
        <v>432954</v>
      </c>
      <c r="G8" s="441">
        <f t="shared" si="2"/>
        <v>0.08055833415202694</v>
      </c>
      <c r="H8" s="442">
        <v>449824</v>
      </c>
      <c r="I8" s="444">
        <f t="shared" si="3"/>
        <v>-0.03750355694671692</v>
      </c>
      <c r="J8" s="445"/>
    </row>
    <row r="9" spans="1:10" ht="15.75" customHeight="1">
      <c r="A9" s="439" t="s">
        <v>49</v>
      </c>
      <c r="B9" s="440">
        <v>20850</v>
      </c>
      <c r="C9" s="441">
        <f t="shared" si="0"/>
        <v>0.022538201440715343</v>
      </c>
      <c r="D9" s="442">
        <v>12814</v>
      </c>
      <c r="E9" s="443">
        <f t="shared" si="1"/>
        <v>0.6271265803027939</v>
      </c>
      <c r="F9" s="440">
        <v>109899</v>
      </c>
      <c r="G9" s="441">
        <f t="shared" si="2"/>
        <v>0.020448547339841205</v>
      </c>
      <c r="H9" s="442">
        <v>107179</v>
      </c>
      <c r="I9" s="444">
        <f t="shared" si="3"/>
        <v>0.025378105785648364</v>
      </c>
      <c r="J9" s="445"/>
    </row>
    <row r="10" spans="1:10" ht="15.75" customHeight="1">
      <c r="A10" s="439" t="s">
        <v>50</v>
      </c>
      <c r="B10" s="440">
        <v>13148</v>
      </c>
      <c r="C10" s="441">
        <f t="shared" si="0"/>
        <v>0.014212579018826154</v>
      </c>
      <c r="D10" s="442"/>
      <c r="E10" s="443"/>
      <c r="F10" s="440">
        <v>39163</v>
      </c>
      <c r="G10" s="441">
        <f t="shared" si="2"/>
        <v>0.007286931268439213</v>
      </c>
      <c r="H10" s="442">
        <v>146</v>
      </c>
      <c r="I10" s="444" t="s">
        <v>151</v>
      </c>
      <c r="J10" s="445"/>
    </row>
    <row r="11" spans="1:10" ht="15.75" customHeight="1">
      <c r="A11" s="439" t="s">
        <v>48</v>
      </c>
      <c r="B11" s="440">
        <v>7841</v>
      </c>
      <c r="C11" s="441">
        <f t="shared" si="0"/>
        <v>0.008475877098160623</v>
      </c>
      <c r="D11" s="442">
        <v>8266</v>
      </c>
      <c r="E11" s="443">
        <f t="shared" si="1"/>
        <v>-0.05141543672876847</v>
      </c>
      <c r="F11" s="440">
        <v>54770</v>
      </c>
      <c r="G11" s="441">
        <f t="shared" si="2"/>
        <v>0.010190874692245631</v>
      </c>
      <c r="H11" s="442">
        <v>60769</v>
      </c>
      <c r="I11" s="444">
        <f t="shared" si="3"/>
        <v>-0.09871809639783446</v>
      </c>
      <c r="J11" s="445"/>
    </row>
    <row r="12" spans="1:10" ht="15.75" customHeight="1" thickBot="1">
      <c r="A12" s="439" t="s">
        <v>51</v>
      </c>
      <c r="B12" s="440"/>
      <c r="C12" s="441">
        <f t="shared" si="0"/>
        <v>0</v>
      </c>
      <c r="D12" s="442"/>
      <c r="E12" s="443"/>
      <c r="F12" s="440">
        <v>27</v>
      </c>
      <c r="G12" s="441">
        <f t="shared" si="2"/>
        <v>5.023801655845026E-06</v>
      </c>
      <c r="H12" s="442"/>
      <c r="I12" s="446" t="s">
        <v>151</v>
      </c>
      <c r="J12" s="445"/>
    </row>
    <row r="13" spans="1:10" s="455" customFormat="1" ht="15.75" customHeight="1">
      <c r="A13" s="447" t="s">
        <v>109</v>
      </c>
      <c r="B13" s="448">
        <f>SUM(B14:B18)</f>
        <v>109282</v>
      </c>
      <c r="C13" s="449">
        <f t="shared" si="0"/>
        <v>0.11813044267838149</v>
      </c>
      <c r="D13" s="450">
        <f>SUM(D14:D18)</f>
        <v>90195</v>
      </c>
      <c r="E13" s="451">
        <f t="shared" si="1"/>
        <v>0.21161926936082942</v>
      </c>
      <c r="F13" s="452">
        <f>SUM(F14:F18)</f>
        <v>663423</v>
      </c>
      <c r="G13" s="451">
        <f t="shared" si="2"/>
        <v>0.12344094688613609</v>
      </c>
      <c r="H13" s="450">
        <f>SUM(H14:H18)</f>
        <v>614474</v>
      </c>
      <c r="I13" s="453">
        <f t="shared" si="3"/>
        <v>0.07966000188779354</v>
      </c>
      <c r="J13" s="454"/>
    </row>
    <row r="14" spans="1:10" ht="15.75" customHeight="1">
      <c r="A14" s="439" t="s">
        <v>47</v>
      </c>
      <c r="B14" s="456">
        <v>60689</v>
      </c>
      <c r="C14" s="441">
        <f t="shared" si="0"/>
        <v>0.06560292121033925</v>
      </c>
      <c r="D14" s="457">
        <v>56327</v>
      </c>
      <c r="E14" s="443">
        <f t="shared" si="1"/>
        <v>0.0774406590090011</v>
      </c>
      <c r="F14" s="458">
        <v>360458</v>
      </c>
      <c r="G14" s="441">
        <f t="shared" si="2"/>
        <v>0.06706924063935504</v>
      </c>
      <c r="H14" s="457">
        <v>365149</v>
      </c>
      <c r="I14" s="444">
        <f t="shared" si="3"/>
        <v>-0.012846810480105386</v>
      </c>
      <c r="J14" s="445"/>
    </row>
    <row r="15" spans="1:10" ht="15.75" customHeight="1">
      <c r="A15" s="439" t="s">
        <v>48</v>
      </c>
      <c r="B15" s="456">
        <v>17974</v>
      </c>
      <c r="C15" s="441">
        <f t="shared" si="0"/>
        <v>0.019429334901458876</v>
      </c>
      <c r="D15" s="457">
        <v>19653</v>
      </c>
      <c r="E15" s="443">
        <f>(B15/D15-1)</f>
        <v>-0.08543224952933393</v>
      </c>
      <c r="F15" s="458">
        <v>130492</v>
      </c>
      <c r="G15" s="441">
        <f t="shared" si="2"/>
        <v>0.024280219469427003</v>
      </c>
      <c r="H15" s="457">
        <v>127501</v>
      </c>
      <c r="I15" s="444">
        <f>(F15/H15-1)</f>
        <v>0.023458639540081982</v>
      </c>
      <c r="J15" s="445"/>
    </row>
    <row r="16" spans="1:10" ht="15.75" customHeight="1">
      <c r="A16" s="439" t="s">
        <v>49</v>
      </c>
      <c r="B16" s="456">
        <v>16006</v>
      </c>
      <c r="C16" s="441">
        <f t="shared" si="0"/>
        <v>0.017301988117989917</v>
      </c>
      <c r="D16" s="457">
        <v>14122</v>
      </c>
      <c r="E16" s="443">
        <f>(B16/D16-1)</f>
        <v>0.13340886559977339</v>
      </c>
      <c r="F16" s="458">
        <v>104828</v>
      </c>
      <c r="G16" s="441">
        <f t="shared" si="2"/>
        <v>0.01950500296218231</v>
      </c>
      <c r="H16" s="457">
        <v>121248</v>
      </c>
      <c r="I16" s="444">
        <f>(F16/H16-1)</f>
        <v>-0.13542491422538927</v>
      </c>
      <c r="J16" s="445"/>
    </row>
    <row r="17" spans="1:10" ht="15.75" customHeight="1">
      <c r="A17" s="439" t="s">
        <v>50</v>
      </c>
      <c r="B17" s="456">
        <v>14613</v>
      </c>
      <c r="C17" s="441">
        <f t="shared" si="0"/>
        <v>0.015796198448593445</v>
      </c>
      <c r="D17" s="457">
        <v>88</v>
      </c>
      <c r="E17" s="459" t="s">
        <v>151</v>
      </c>
      <c r="F17" s="458">
        <v>67629</v>
      </c>
      <c r="G17" s="441">
        <f t="shared" si="2"/>
        <v>0.012583506747523824</v>
      </c>
      <c r="H17" s="457">
        <v>528</v>
      </c>
      <c r="I17" s="446" t="s">
        <v>151</v>
      </c>
      <c r="J17" s="445"/>
    </row>
    <row r="18" spans="1:10" ht="15.75" customHeight="1" thickBot="1">
      <c r="A18" s="439" t="s">
        <v>51</v>
      </c>
      <c r="B18" s="456"/>
      <c r="C18" s="441">
        <f t="shared" si="0"/>
        <v>0</v>
      </c>
      <c r="D18" s="457">
        <v>5</v>
      </c>
      <c r="E18" s="459" t="s">
        <v>151</v>
      </c>
      <c r="F18" s="458">
        <v>16</v>
      </c>
      <c r="G18" s="441">
        <f t="shared" si="2"/>
        <v>2.9770676479081632E-06</v>
      </c>
      <c r="H18" s="457">
        <v>48</v>
      </c>
      <c r="I18" s="444">
        <f>(F18/H18-1)</f>
        <v>-0.6666666666666667</v>
      </c>
      <c r="J18" s="445"/>
    </row>
    <row r="19" spans="1:10" s="455" customFormat="1" ht="15.75" customHeight="1">
      <c r="A19" s="447" t="s">
        <v>110</v>
      </c>
      <c r="B19" s="448">
        <f>SUM(B20:B23)</f>
        <v>81262</v>
      </c>
      <c r="C19" s="449">
        <f t="shared" si="0"/>
        <v>0.08784169426740576</v>
      </c>
      <c r="D19" s="450">
        <f>SUM(D20:D23)</f>
        <v>57614</v>
      </c>
      <c r="E19" s="451">
        <f aca="true" t="shared" si="4" ref="E19:E64">(B19/D19-1)</f>
        <v>0.41045579199500115</v>
      </c>
      <c r="F19" s="452">
        <f>SUM(F20:F23)</f>
        <v>431172</v>
      </c>
      <c r="G19" s="449">
        <f t="shared" si="2"/>
        <v>0.08022676324274117</v>
      </c>
      <c r="H19" s="450">
        <f>SUM(H20:H23)</f>
        <v>399156</v>
      </c>
      <c r="I19" s="453">
        <f aca="true" t="shared" si="5" ref="I19:I64">(F19/H19-1)</f>
        <v>0.0802092414995641</v>
      </c>
      <c r="J19" s="454"/>
    </row>
    <row r="20" spans="1:10" ht="15.75" customHeight="1">
      <c r="A20" s="460" t="s">
        <v>47</v>
      </c>
      <c r="B20" s="456">
        <v>25445</v>
      </c>
      <c r="C20" s="441">
        <f t="shared" si="0"/>
        <v>0.02750525350882503</v>
      </c>
      <c r="D20" s="457">
        <v>31805</v>
      </c>
      <c r="E20" s="443">
        <f t="shared" si="4"/>
        <v>-0.19996855840276684</v>
      </c>
      <c r="F20" s="458">
        <v>171197</v>
      </c>
      <c r="G20" s="441">
        <f t="shared" si="2"/>
        <v>0.031854065632433363</v>
      </c>
      <c r="H20" s="457">
        <v>210985</v>
      </c>
      <c r="I20" s="444">
        <f t="shared" si="5"/>
        <v>-0.188582126691471</v>
      </c>
      <c r="J20" s="445"/>
    </row>
    <row r="21" spans="1:10" ht="15.75" customHeight="1">
      <c r="A21" s="439" t="s">
        <v>48</v>
      </c>
      <c r="B21" s="456">
        <v>20848</v>
      </c>
      <c r="C21" s="441">
        <f t="shared" si="0"/>
        <v>0.022536039502927263</v>
      </c>
      <c r="D21" s="457">
        <v>15361</v>
      </c>
      <c r="E21" s="443">
        <f t="shared" si="4"/>
        <v>0.3572033070763623</v>
      </c>
      <c r="F21" s="458">
        <v>128228</v>
      </c>
      <c r="G21" s="441">
        <f t="shared" si="2"/>
        <v>0.023858964397247998</v>
      </c>
      <c r="H21" s="457">
        <v>100669</v>
      </c>
      <c r="I21" s="444">
        <f t="shared" si="5"/>
        <v>0.27375855526527526</v>
      </c>
      <c r="J21" s="445"/>
    </row>
    <row r="22" spans="1:10" ht="15.75" customHeight="1">
      <c r="A22" s="439" t="s">
        <v>49</v>
      </c>
      <c r="B22" s="456">
        <v>17992</v>
      </c>
      <c r="C22" s="441">
        <f t="shared" si="0"/>
        <v>0.019448792341551578</v>
      </c>
      <c r="D22" s="457">
        <v>10356</v>
      </c>
      <c r="E22" s="443">
        <f t="shared" si="4"/>
        <v>0.7373503283120897</v>
      </c>
      <c r="F22" s="458">
        <v>93859</v>
      </c>
      <c r="G22" s="441">
        <f t="shared" si="2"/>
        <v>0.01746403702281327</v>
      </c>
      <c r="H22" s="457">
        <v>86718</v>
      </c>
      <c r="I22" s="444">
        <f t="shared" si="5"/>
        <v>0.0823473788602136</v>
      </c>
      <c r="J22" s="445"/>
    </row>
    <row r="23" spans="1:10" ht="15.75" customHeight="1" thickBot="1">
      <c r="A23" s="460" t="s">
        <v>50</v>
      </c>
      <c r="B23" s="456">
        <v>16977</v>
      </c>
      <c r="C23" s="441">
        <f t="shared" si="0"/>
        <v>0.018351608914101886</v>
      </c>
      <c r="D23" s="457">
        <v>92</v>
      </c>
      <c r="E23" s="443" t="s">
        <v>151</v>
      </c>
      <c r="F23" s="458">
        <v>37888</v>
      </c>
      <c r="G23" s="441">
        <f t="shared" si="2"/>
        <v>0.007049696190246531</v>
      </c>
      <c r="H23" s="457">
        <v>784</v>
      </c>
      <c r="I23" s="461" t="s">
        <v>151</v>
      </c>
      <c r="J23" s="445"/>
    </row>
    <row r="24" spans="1:10" s="455" customFormat="1" ht="15.75" customHeight="1">
      <c r="A24" s="447" t="s">
        <v>111</v>
      </c>
      <c r="B24" s="452">
        <f>SUM(B25:B28)</f>
        <v>67376</v>
      </c>
      <c r="C24" s="449">
        <f t="shared" si="0"/>
        <v>0.07283136020477875</v>
      </c>
      <c r="D24" s="450">
        <f>SUM(D25:D28)</f>
        <v>51094</v>
      </c>
      <c r="E24" s="451">
        <f t="shared" si="4"/>
        <v>0.3186675539202255</v>
      </c>
      <c r="F24" s="452">
        <f>SUM(F25:F28)</f>
        <v>351305</v>
      </c>
      <c r="G24" s="449">
        <f t="shared" si="2"/>
        <v>0.06536617187802359</v>
      </c>
      <c r="H24" s="450">
        <f>SUM(H25:H28)</f>
        <v>342652</v>
      </c>
      <c r="I24" s="453">
        <f t="shared" si="5"/>
        <v>0.025253026394125744</v>
      </c>
      <c r="J24" s="454"/>
    </row>
    <row r="25" spans="1:10" ht="15.75" customHeight="1">
      <c r="A25" s="439" t="s">
        <v>47</v>
      </c>
      <c r="B25" s="458">
        <v>22303</v>
      </c>
      <c r="C25" s="441">
        <f t="shared" si="0"/>
        <v>0.02410884924375416</v>
      </c>
      <c r="D25" s="457">
        <v>31990</v>
      </c>
      <c r="E25" s="443">
        <f t="shared" si="4"/>
        <v>-0.30281337918099405</v>
      </c>
      <c r="F25" s="458">
        <v>171193</v>
      </c>
      <c r="G25" s="441">
        <f t="shared" si="2"/>
        <v>0.03185332136552139</v>
      </c>
      <c r="H25" s="457">
        <v>205084</v>
      </c>
      <c r="I25" s="444">
        <f t="shared" si="5"/>
        <v>-0.1652542372881356</v>
      </c>
      <c r="J25" s="445"/>
    </row>
    <row r="26" spans="1:10" ht="15.75" customHeight="1">
      <c r="A26" s="439" t="s">
        <v>50</v>
      </c>
      <c r="B26" s="458">
        <v>16177</v>
      </c>
      <c r="C26" s="441">
        <f t="shared" si="0"/>
        <v>0.017486833798870605</v>
      </c>
      <c r="D26" s="457">
        <v>187</v>
      </c>
      <c r="E26" s="443" t="s">
        <v>151</v>
      </c>
      <c r="F26" s="458">
        <v>26290</v>
      </c>
      <c r="G26" s="441">
        <f t="shared" si="2"/>
        <v>0.004891694278969101</v>
      </c>
      <c r="H26" s="457">
        <v>1085</v>
      </c>
      <c r="I26" s="444" t="s">
        <v>151</v>
      </c>
      <c r="J26" s="445"/>
    </row>
    <row r="27" spans="1:10" ht="15.75" customHeight="1">
      <c r="A27" s="439" t="s">
        <v>49</v>
      </c>
      <c r="B27" s="458">
        <v>14831</v>
      </c>
      <c r="C27" s="441">
        <f t="shared" si="0"/>
        <v>0.016031849667493967</v>
      </c>
      <c r="D27" s="457">
        <v>9923</v>
      </c>
      <c r="E27" s="443">
        <f t="shared" si="4"/>
        <v>0.49460848533709556</v>
      </c>
      <c r="F27" s="458">
        <v>75914</v>
      </c>
      <c r="G27" s="441">
        <f t="shared" si="2"/>
        <v>0.01412506958895627</v>
      </c>
      <c r="H27" s="457">
        <v>71575</v>
      </c>
      <c r="I27" s="444">
        <f t="shared" si="5"/>
        <v>0.0606217254628012</v>
      </c>
      <c r="J27" s="445"/>
    </row>
    <row r="28" spans="1:10" ht="15.75" customHeight="1" thickBot="1">
      <c r="A28" s="439" t="s">
        <v>48</v>
      </c>
      <c r="B28" s="458">
        <v>14065</v>
      </c>
      <c r="C28" s="441">
        <f t="shared" si="0"/>
        <v>0.015203827494660014</v>
      </c>
      <c r="D28" s="457">
        <v>8994</v>
      </c>
      <c r="E28" s="443">
        <f t="shared" si="4"/>
        <v>0.563820324660885</v>
      </c>
      <c r="F28" s="458">
        <v>77908</v>
      </c>
      <c r="G28" s="441">
        <f t="shared" si="2"/>
        <v>0.014496086644576824</v>
      </c>
      <c r="H28" s="457">
        <v>64908</v>
      </c>
      <c r="I28" s="444">
        <f t="shared" si="5"/>
        <v>0.2002834781536944</v>
      </c>
      <c r="J28" s="445"/>
    </row>
    <row r="29" spans="1:10" s="455" customFormat="1" ht="15.75" customHeight="1">
      <c r="A29" s="447" t="s">
        <v>114</v>
      </c>
      <c r="B29" s="452">
        <f>SUM(B30:B34)</f>
        <v>29011</v>
      </c>
      <c r="C29" s="449">
        <f t="shared" si="0"/>
        <v>0.03135998858496848</v>
      </c>
      <c r="D29" s="450">
        <f>SUM(D30:D34)</f>
        <v>24511</v>
      </c>
      <c r="E29" s="451">
        <f t="shared" si="4"/>
        <v>0.183591040757211</v>
      </c>
      <c r="F29" s="452">
        <f>SUM(F30:F34)</f>
        <v>180917</v>
      </c>
      <c r="G29" s="449">
        <f t="shared" si="2"/>
        <v>0.033662634228537575</v>
      </c>
      <c r="H29" s="450">
        <f>SUM(H30:H34)</f>
        <v>160157</v>
      </c>
      <c r="I29" s="453">
        <f t="shared" si="5"/>
        <v>0.12962280762002276</v>
      </c>
      <c r="J29" s="454"/>
    </row>
    <row r="30" spans="1:10" ht="15.75" customHeight="1">
      <c r="A30" s="439" t="s">
        <v>48</v>
      </c>
      <c r="B30" s="458">
        <v>14959</v>
      </c>
      <c r="C30" s="441">
        <f t="shared" si="0"/>
        <v>0.016170213685930974</v>
      </c>
      <c r="D30" s="457">
        <v>15170</v>
      </c>
      <c r="E30" s="443">
        <f t="shared" si="4"/>
        <v>-0.013909030982201753</v>
      </c>
      <c r="F30" s="458">
        <v>95175</v>
      </c>
      <c r="G30" s="441">
        <f t="shared" si="2"/>
        <v>0.017708900836853714</v>
      </c>
      <c r="H30" s="457">
        <v>96158</v>
      </c>
      <c r="I30" s="444">
        <f t="shared" si="5"/>
        <v>-0.01022275837683817</v>
      </c>
      <c r="J30" s="445"/>
    </row>
    <row r="31" spans="1:10" ht="15.75" customHeight="1">
      <c r="A31" s="439" t="s">
        <v>47</v>
      </c>
      <c r="B31" s="458">
        <v>10266</v>
      </c>
      <c r="C31" s="441">
        <f t="shared" si="0"/>
        <v>0.011097226666205454</v>
      </c>
      <c r="D31" s="457">
        <v>7135</v>
      </c>
      <c r="E31" s="443">
        <f>(B31/D31-1)</f>
        <v>0.43882270497547293</v>
      </c>
      <c r="F31" s="458">
        <v>67603</v>
      </c>
      <c r="G31" s="441">
        <f t="shared" si="2"/>
        <v>0.012578669012595974</v>
      </c>
      <c r="H31" s="457">
        <v>46678</v>
      </c>
      <c r="I31" s="444">
        <f>(F31/H31-1)</f>
        <v>0.4482839881743006</v>
      </c>
      <c r="J31" s="445"/>
    </row>
    <row r="32" spans="1:10" ht="15.75" customHeight="1">
      <c r="A32" s="439" t="s">
        <v>50</v>
      </c>
      <c r="B32" s="458">
        <v>3328</v>
      </c>
      <c r="C32" s="441">
        <f t="shared" si="0"/>
        <v>0.003597464479362142</v>
      </c>
      <c r="D32" s="457">
        <v>42</v>
      </c>
      <c r="E32" s="462" t="s">
        <v>151</v>
      </c>
      <c r="F32" s="458">
        <v>14949</v>
      </c>
      <c r="G32" s="441">
        <f t="shared" si="2"/>
        <v>0.002781511516786196</v>
      </c>
      <c r="H32" s="457">
        <v>1025</v>
      </c>
      <c r="I32" s="463" t="s">
        <v>151</v>
      </c>
      <c r="J32" s="445"/>
    </row>
    <row r="33" spans="1:10" ht="15.75" customHeight="1">
      <c r="A33" s="439" t="s">
        <v>51</v>
      </c>
      <c r="B33" s="458">
        <v>458</v>
      </c>
      <c r="C33" s="441">
        <f t="shared" si="0"/>
        <v>0.0004950837534699102</v>
      </c>
      <c r="D33" s="457"/>
      <c r="E33" s="443"/>
      <c r="F33" s="458">
        <v>889</v>
      </c>
      <c r="G33" s="441">
        <f t="shared" si="2"/>
        <v>0.00016541332118689733</v>
      </c>
      <c r="H33" s="457">
        <v>437</v>
      </c>
      <c r="I33" s="444">
        <f>(F33/H33-1)</f>
        <v>1.0343249427917618</v>
      </c>
      <c r="J33" s="445"/>
    </row>
    <row r="34" spans="1:10" ht="15.75" customHeight="1" thickBot="1">
      <c r="A34" s="439" t="s">
        <v>49</v>
      </c>
      <c r="B34" s="458"/>
      <c r="C34" s="441">
        <f t="shared" si="0"/>
        <v>0</v>
      </c>
      <c r="D34" s="457">
        <v>2164</v>
      </c>
      <c r="E34" s="443">
        <f t="shared" si="4"/>
        <v>-1</v>
      </c>
      <c r="F34" s="458">
        <v>2301</v>
      </c>
      <c r="G34" s="441">
        <f t="shared" si="2"/>
        <v>0.00042813954111479275</v>
      </c>
      <c r="H34" s="457">
        <v>15859</v>
      </c>
      <c r="I34" s="444">
        <f t="shared" si="5"/>
        <v>-0.8549088845450533</v>
      </c>
      <c r="J34" s="445"/>
    </row>
    <row r="35" spans="1:10" s="455" customFormat="1" ht="15.75" customHeight="1">
      <c r="A35" s="447" t="s">
        <v>113</v>
      </c>
      <c r="B35" s="452">
        <f>SUM(B36:B40)</f>
        <v>38223</v>
      </c>
      <c r="C35" s="449">
        <f t="shared" si="0"/>
        <v>0.04131787403685672</v>
      </c>
      <c r="D35" s="450">
        <f>SUM(D36:D40)</f>
        <v>32411</v>
      </c>
      <c r="E35" s="451">
        <f t="shared" si="4"/>
        <v>0.17932183517941436</v>
      </c>
      <c r="F35" s="452">
        <f>SUM(F36:F40)</f>
        <v>211286</v>
      </c>
      <c r="G35" s="449">
        <f t="shared" si="2"/>
        <v>0.03931329469099527</v>
      </c>
      <c r="H35" s="450">
        <f>SUM(H36:H40)</f>
        <v>212319</v>
      </c>
      <c r="I35" s="453">
        <f t="shared" si="5"/>
        <v>-0.00486532057894018</v>
      </c>
      <c r="J35" s="454"/>
    </row>
    <row r="36" spans="1:10" ht="15.75" customHeight="1">
      <c r="A36" s="439" t="s">
        <v>48</v>
      </c>
      <c r="B36" s="458">
        <v>18983</v>
      </c>
      <c r="C36" s="441">
        <f t="shared" si="0"/>
        <v>0.020520032515544333</v>
      </c>
      <c r="D36" s="457">
        <v>20439</v>
      </c>
      <c r="E36" s="443">
        <f t="shared" si="4"/>
        <v>-0.0712363618572337</v>
      </c>
      <c r="F36" s="458">
        <v>126145</v>
      </c>
      <c r="G36" s="441">
        <f t="shared" si="2"/>
        <v>0.023471387402835955</v>
      </c>
      <c r="H36" s="457">
        <v>123043</v>
      </c>
      <c r="I36" s="444">
        <f t="shared" si="5"/>
        <v>0.02521069869882897</v>
      </c>
      <c r="J36" s="445"/>
    </row>
    <row r="37" spans="1:10" ht="15.75" customHeight="1">
      <c r="A37" s="439" t="s">
        <v>49</v>
      </c>
      <c r="B37" s="458">
        <v>9418</v>
      </c>
      <c r="C37" s="441">
        <f t="shared" si="0"/>
        <v>0.010180565044060293</v>
      </c>
      <c r="D37" s="457">
        <v>6365</v>
      </c>
      <c r="E37" s="443">
        <f>(B37/D37-1)</f>
        <v>0.4796543597800471</v>
      </c>
      <c r="F37" s="458">
        <v>47775</v>
      </c>
      <c r="G37" s="441">
        <f t="shared" si="2"/>
        <v>0.008889337929925781</v>
      </c>
      <c r="H37" s="457">
        <v>52886</v>
      </c>
      <c r="I37" s="444">
        <f>(F37/H37-1)</f>
        <v>-0.09664183337745336</v>
      </c>
      <c r="J37" s="445"/>
    </row>
    <row r="38" spans="1:10" ht="15.75" customHeight="1">
      <c r="A38" s="439" t="s">
        <v>47</v>
      </c>
      <c r="B38" s="458">
        <v>5058</v>
      </c>
      <c r="C38" s="441">
        <f t="shared" si="0"/>
        <v>0.005467540666049793</v>
      </c>
      <c r="D38" s="457">
        <v>5568</v>
      </c>
      <c r="E38" s="443">
        <f t="shared" si="4"/>
        <v>-0.09159482758620685</v>
      </c>
      <c r="F38" s="458">
        <v>31809</v>
      </c>
      <c r="G38" s="441">
        <f t="shared" si="2"/>
        <v>0.005918596550769423</v>
      </c>
      <c r="H38" s="457">
        <v>36028</v>
      </c>
      <c r="I38" s="444">
        <f t="shared" si="5"/>
        <v>-0.11710336405018318</v>
      </c>
      <c r="J38" s="445"/>
    </row>
    <row r="39" spans="1:10" ht="15.75" customHeight="1">
      <c r="A39" s="439" t="s">
        <v>50</v>
      </c>
      <c r="B39" s="458">
        <v>4764</v>
      </c>
      <c r="C39" s="441">
        <f t="shared" si="0"/>
        <v>0.005149735811202297</v>
      </c>
      <c r="D39" s="457">
        <v>39</v>
      </c>
      <c r="E39" s="462" t="s">
        <v>151</v>
      </c>
      <c r="F39" s="458">
        <v>5557</v>
      </c>
      <c r="G39" s="441">
        <f t="shared" si="2"/>
        <v>0.001033972807464104</v>
      </c>
      <c r="H39" s="457">
        <v>351</v>
      </c>
      <c r="I39" s="444">
        <f t="shared" si="5"/>
        <v>14.831908831908832</v>
      </c>
      <c r="J39" s="445"/>
    </row>
    <row r="40" spans="1:10" ht="15.75" customHeight="1" thickBot="1">
      <c r="A40" s="439" t="s">
        <v>51</v>
      </c>
      <c r="B40" s="464"/>
      <c r="C40" s="465">
        <f t="shared" si="0"/>
        <v>0</v>
      </c>
      <c r="D40" s="466"/>
      <c r="E40" s="467"/>
      <c r="F40" s="464"/>
      <c r="G40" s="465">
        <f t="shared" si="2"/>
        <v>0</v>
      </c>
      <c r="H40" s="466">
        <v>11</v>
      </c>
      <c r="I40" s="468">
        <f t="shared" si="5"/>
        <v>-1</v>
      </c>
      <c r="J40" s="445"/>
    </row>
    <row r="41" spans="1:10" s="455" customFormat="1" ht="15.75" customHeight="1">
      <c r="A41" s="447" t="s">
        <v>116</v>
      </c>
      <c r="B41" s="452">
        <f>SUM(B42:B46)</f>
        <v>21564</v>
      </c>
      <c r="C41" s="449">
        <f t="shared" si="0"/>
        <v>0.023310013231059263</v>
      </c>
      <c r="D41" s="450">
        <f>SUM(D42:D46)</f>
        <v>19980</v>
      </c>
      <c r="E41" s="451">
        <f t="shared" si="4"/>
        <v>0.07927927927927936</v>
      </c>
      <c r="F41" s="452">
        <f>SUM(F42:F46)</f>
        <v>142811</v>
      </c>
      <c r="G41" s="449">
        <f t="shared" si="2"/>
        <v>0.026572375491588297</v>
      </c>
      <c r="H41" s="450">
        <f>SUM(H42:H46)</f>
        <v>137656</v>
      </c>
      <c r="I41" s="453">
        <f t="shared" si="5"/>
        <v>0.03744842215377453</v>
      </c>
      <c r="J41" s="454"/>
    </row>
    <row r="42" spans="1:10" ht="15.75" customHeight="1">
      <c r="A42" s="439" t="s">
        <v>47</v>
      </c>
      <c r="B42" s="458">
        <v>7995</v>
      </c>
      <c r="C42" s="441">
        <f aca="true" t="shared" si="6" ref="C42:C64">(B42/$B$6)</f>
        <v>0.008642346307842646</v>
      </c>
      <c r="D42" s="457">
        <v>10934</v>
      </c>
      <c r="E42" s="443">
        <f t="shared" si="4"/>
        <v>-0.2687945856959941</v>
      </c>
      <c r="F42" s="458">
        <v>62578</v>
      </c>
      <c r="G42" s="441">
        <f aca="true" t="shared" si="7" ref="G42:G64">(F42/$F$6)</f>
        <v>0.011643683704424816</v>
      </c>
      <c r="H42" s="457">
        <v>66953</v>
      </c>
      <c r="I42" s="444">
        <f t="shared" si="5"/>
        <v>-0.06534434603378492</v>
      </c>
      <c r="J42" s="445"/>
    </row>
    <row r="43" spans="1:10" ht="15.75" customHeight="1">
      <c r="A43" s="439" t="s">
        <v>49</v>
      </c>
      <c r="B43" s="458">
        <v>7212</v>
      </c>
      <c r="C43" s="441">
        <f t="shared" si="6"/>
        <v>0.007795947663810026</v>
      </c>
      <c r="D43" s="457">
        <v>5391</v>
      </c>
      <c r="E43" s="443">
        <f>(B43/D43-1)</f>
        <v>0.33778519755147474</v>
      </c>
      <c r="F43" s="458">
        <v>43779</v>
      </c>
      <c r="G43" s="441">
        <f t="shared" si="7"/>
        <v>0.008145815284860717</v>
      </c>
      <c r="H43" s="457">
        <v>42129</v>
      </c>
      <c r="I43" s="444">
        <f>(F43/H43-1)</f>
        <v>0.03916542049419647</v>
      </c>
      <c r="J43" s="445"/>
    </row>
    <row r="44" spans="1:10" ht="15.75" customHeight="1">
      <c r="A44" s="439" t="s">
        <v>48</v>
      </c>
      <c r="B44" s="458">
        <v>5756</v>
      </c>
      <c r="C44" s="441">
        <f t="shared" si="6"/>
        <v>0.006222056954089089</v>
      </c>
      <c r="D44" s="457">
        <v>3634</v>
      </c>
      <c r="E44" s="443">
        <f>(B44/D44-1)</f>
        <v>0.5839295542102367</v>
      </c>
      <c r="F44" s="458">
        <v>35135</v>
      </c>
      <c r="G44" s="441">
        <f t="shared" si="7"/>
        <v>0.006537454488078333</v>
      </c>
      <c r="H44" s="457">
        <v>28324</v>
      </c>
      <c r="I44" s="444">
        <f>(F44/H44-1)</f>
        <v>0.24046744810055087</v>
      </c>
      <c r="J44" s="445"/>
    </row>
    <row r="45" spans="1:10" ht="15.75" customHeight="1">
      <c r="A45" s="439" t="s">
        <v>50</v>
      </c>
      <c r="B45" s="458">
        <v>601</v>
      </c>
      <c r="C45" s="441">
        <f t="shared" si="6"/>
        <v>0.0006496623053175021</v>
      </c>
      <c r="D45" s="457">
        <v>21</v>
      </c>
      <c r="E45" s="462" t="s">
        <v>151</v>
      </c>
      <c r="F45" s="458">
        <v>1319</v>
      </c>
      <c r="G45" s="441">
        <f t="shared" si="7"/>
        <v>0.0002454220142244292</v>
      </c>
      <c r="H45" s="457">
        <v>201</v>
      </c>
      <c r="I45" s="444">
        <f t="shared" si="5"/>
        <v>5.562189054726368</v>
      </c>
      <c r="J45" s="445"/>
    </row>
    <row r="46" spans="1:10" ht="15.75" customHeight="1" thickBot="1">
      <c r="A46" s="439" t="s">
        <v>51</v>
      </c>
      <c r="B46" s="458"/>
      <c r="C46" s="441">
        <f t="shared" si="6"/>
        <v>0</v>
      </c>
      <c r="D46" s="457"/>
      <c r="E46" s="462" t="s">
        <v>151</v>
      </c>
      <c r="F46" s="458"/>
      <c r="G46" s="441">
        <f t="shared" si="7"/>
        <v>0</v>
      </c>
      <c r="H46" s="457">
        <v>49</v>
      </c>
      <c r="I46" s="444">
        <f t="shared" si="5"/>
        <v>-1</v>
      </c>
      <c r="J46" s="445"/>
    </row>
    <row r="47" spans="1:10" s="455" customFormat="1" ht="15.75" customHeight="1">
      <c r="A47" s="447" t="s">
        <v>123</v>
      </c>
      <c r="B47" s="452">
        <f>SUM(B48:B51)</f>
        <v>12058</v>
      </c>
      <c r="C47" s="449">
        <f t="shared" si="6"/>
        <v>0.01303432292432353</v>
      </c>
      <c r="D47" s="450">
        <f>SUM(D48:D51)</f>
        <v>11341</v>
      </c>
      <c r="E47" s="451">
        <f t="shared" si="4"/>
        <v>0.06322193810069665</v>
      </c>
      <c r="F47" s="452">
        <f>SUM(F48:F51)</f>
        <v>72781</v>
      </c>
      <c r="G47" s="449">
        <f t="shared" si="7"/>
        <v>0.013542122530150252</v>
      </c>
      <c r="H47" s="450">
        <f>SUM(H48:H51)</f>
        <v>76491</v>
      </c>
      <c r="I47" s="453">
        <f t="shared" si="5"/>
        <v>-0.04850243819534328</v>
      </c>
      <c r="J47" s="454"/>
    </row>
    <row r="48" spans="1:10" ht="15.75" customHeight="1">
      <c r="A48" s="460" t="s">
        <v>47</v>
      </c>
      <c r="B48" s="458">
        <v>9457</v>
      </c>
      <c r="C48" s="441">
        <f>(B48/$B$6)</f>
        <v>0.010222722830927818</v>
      </c>
      <c r="D48" s="457">
        <v>8910</v>
      </c>
      <c r="E48" s="443">
        <f>(B48/D48-1)</f>
        <v>0.061391694725028145</v>
      </c>
      <c r="F48" s="458">
        <v>53811</v>
      </c>
      <c r="G48" s="441">
        <f t="shared" si="7"/>
        <v>0.010012436700099136</v>
      </c>
      <c r="H48" s="457">
        <v>57572</v>
      </c>
      <c r="I48" s="444">
        <f t="shared" si="5"/>
        <v>-0.06532689501841171</v>
      </c>
      <c r="J48" s="445"/>
    </row>
    <row r="49" spans="1:10" ht="15.75" customHeight="1">
      <c r="A49" s="460" t="s">
        <v>48</v>
      </c>
      <c r="B49" s="458">
        <v>1843</v>
      </c>
      <c r="C49" s="441">
        <f>(B49/$B$6)</f>
        <v>0.001992225671714071</v>
      </c>
      <c r="D49" s="457">
        <v>2239</v>
      </c>
      <c r="E49" s="443">
        <f>(B49/D49-1)</f>
        <v>-0.17686467172845022</v>
      </c>
      <c r="F49" s="458">
        <v>16041</v>
      </c>
      <c r="G49" s="441">
        <f t="shared" si="7"/>
        <v>0.0029846963837559283</v>
      </c>
      <c r="H49" s="457">
        <v>16425</v>
      </c>
      <c r="I49" s="444">
        <f>(F49/H49-1)</f>
        <v>-0.023378995433789962</v>
      </c>
      <c r="J49" s="445"/>
    </row>
    <row r="50" spans="1:10" ht="15.75" customHeight="1">
      <c r="A50" s="460" t="s">
        <v>49</v>
      </c>
      <c r="B50" s="458">
        <v>443</v>
      </c>
      <c r="C50" s="441">
        <f>(B50/$B$6)</f>
        <v>0.00047886922005932356</v>
      </c>
      <c r="D50" s="457">
        <v>192</v>
      </c>
      <c r="E50" s="443">
        <f>(B50/D50-1)</f>
        <v>1.3072916666666665</v>
      </c>
      <c r="F50" s="458">
        <v>1971</v>
      </c>
      <c r="G50" s="441">
        <f t="shared" si="7"/>
        <v>0.0003667375208766869</v>
      </c>
      <c r="H50" s="457">
        <v>2416</v>
      </c>
      <c r="I50" s="444">
        <f t="shared" si="5"/>
        <v>-0.1841887417218543</v>
      </c>
      <c r="J50" s="445"/>
    </row>
    <row r="51" spans="1:10" ht="15.75" customHeight="1" thickBot="1">
      <c r="A51" s="460" t="s">
        <v>50</v>
      </c>
      <c r="B51" s="458">
        <v>315</v>
      </c>
      <c r="C51" s="441">
        <f>(B51/$B$6)</f>
        <v>0.00034050520162231813</v>
      </c>
      <c r="D51" s="457"/>
      <c r="E51" s="443"/>
      <c r="F51" s="458">
        <v>958</v>
      </c>
      <c r="G51" s="441">
        <f t="shared" si="7"/>
        <v>0.00017825192541850128</v>
      </c>
      <c r="H51" s="457">
        <v>78</v>
      </c>
      <c r="I51" s="444">
        <f t="shared" si="5"/>
        <v>11.282051282051283</v>
      </c>
      <c r="J51" s="445"/>
    </row>
    <row r="52" spans="1:10" ht="15.75" customHeight="1">
      <c r="A52" s="447" t="s">
        <v>117</v>
      </c>
      <c r="B52" s="452">
        <f>SUM(B53:B56)</f>
        <v>20719</v>
      </c>
      <c r="C52" s="449">
        <f t="shared" si="6"/>
        <v>0.02239659451559622</v>
      </c>
      <c r="D52" s="450">
        <f>SUM(D53:D56)</f>
        <v>14432</v>
      </c>
      <c r="E52" s="451">
        <f t="shared" si="4"/>
        <v>0.43562915742793784</v>
      </c>
      <c r="F52" s="452">
        <f>SUM(F53:F56)</f>
        <v>103351</v>
      </c>
      <c r="G52" s="449">
        <f t="shared" si="7"/>
        <v>0.01923018240493479</v>
      </c>
      <c r="H52" s="450">
        <f>SUM(H53:H56)</f>
        <v>96157</v>
      </c>
      <c r="I52" s="453">
        <f t="shared" si="5"/>
        <v>0.07481514606320916</v>
      </c>
      <c r="J52" s="445"/>
    </row>
    <row r="53" spans="1:10" ht="15.75" customHeight="1">
      <c r="A53" s="460" t="s">
        <v>49</v>
      </c>
      <c r="B53" s="458">
        <v>9358</v>
      </c>
      <c r="C53" s="441">
        <f>(B53/$B$6)</f>
        <v>0.010115706910417946</v>
      </c>
      <c r="D53" s="457">
        <v>6184</v>
      </c>
      <c r="E53" s="443">
        <f>(B53/D53-1)</f>
        <v>0.5132600258732212</v>
      </c>
      <c r="F53" s="458">
        <v>47600</v>
      </c>
      <c r="G53" s="441">
        <f t="shared" si="7"/>
        <v>0.008856776252526786</v>
      </c>
      <c r="H53" s="457">
        <v>42669</v>
      </c>
      <c r="I53" s="444">
        <f t="shared" si="5"/>
        <v>0.11556399259415495</v>
      </c>
      <c r="J53" s="445"/>
    </row>
    <row r="54" spans="1:10" ht="15.75" customHeight="1">
      <c r="A54" s="460" t="s">
        <v>48</v>
      </c>
      <c r="B54" s="458">
        <v>8263</v>
      </c>
      <c r="C54" s="441">
        <f>(B54/$B$6)</f>
        <v>0.008932045971445125</v>
      </c>
      <c r="D54" s="457">
        <v>8091</v>
      </c>
      <c r="E54" s="443">
        <f>(B54/D54-1)</f>
        <v>0.021258188110246046</v>
      </c>
      <c r="F54" s="458">
        <v>51477</v>
      </c>
      <c r="G54" s="441">
        <f t="shared" si="7"/>
        <v>0.009578156956960533</v>
      </c>
      <c r="H54" s="457">
        <v>52552</v>
      </c>
      <c r="I54" s="444">
        <f>(F54/H54-1)</f>
        <v>-0.02045592936520013</v>
      </c>
      <c r="J54" s="445"/>
    </row>
    <row r="55" spans="1:10" ht="15.75" customHeight="1">
      <c r="A55" s="460" t="s">
        <v>50</v>
      </c>
      <c r="B55" s="458">
        <v>3098</v>
      </c>
      <c r="C55" s="441">
        <f>(B55/$B$6)</f>
        <v>0.0033488416337331475</v>
      </c>
      <c r="D55" s="457">
        <v>157</v>
      </c>
      <c r="E55" s="443" t="s">
        <v>151</v>
      </c>
      <c r="F55" s="458">
        <v>4274</v>
      </c>
      <c r="G55" s="441">
        <f t="shared" si="7"/>
        <v>0.0007952491954474681</v>
      </c>
      <c r="H55" s="457">
        <v>897</v>
      </c>
      <c r="I55" s="444">
        <f t="shared" si="5"/>
        <v>3.764771460423634</v>
      </c>
      <c r="J55" s="445"/>
    </row>
    <row r="56" spans="1:10" ht="15.75" customHeight="1" thickBot="1">
      <c r="A56" s="460" t="s">
        <v>51</v>
      </c>
      <c r="B56" s="458"/>
      <c r="C56" s="441">
        <f>(B56/$B$6)</f>
        <v>0</v>
      </c>
      <c r="D56" s="457"/>
      <c r="E56" s="443"/>
      <c r="F56" s="458"/>
      <c r="G56" s="441">
        <f t="shared" si="7"/>
        <v>0</v>
      </c>
      <c r="H56" s="457">
        <v>39</v>
      </c>
      <c r="I56" s="444">
        <f t="shared" si="5"/>
        <v>-1</v>
      </c>
      <c r="J56" s="445"/>
    </row>
    <row r="57" spans="1:10" s="455" customFormat="1" ht="15.75" customHeight="1" thickBot="1">
      <c r="A57" s="469" t="s">
        <v>152</v>
      </c>
      <c r="B57" s="470">
        <f>SUM(B58:B64)</f>
        <v>432360</v>
      </c>
      <c r="C57" s="471">
        <f t="shared" si="6"/>
        <v>0.4673677110267475</v>
      </c>
      <c r="D57" s="472">
        <f>SUM(D58:D64)</f>
        <v>399723</v>
      </c>
      <c r="E57" s="473">
        <f t="shared" si="4"/>
        <v>0.08164904196155831</v>
      </c>
      <c r="F57" s="470">
        <f>SUM(F58:F64)</f>
        <v>2580557</v>
      </c>
      <c r="G57" s="471">
        <f t="shared" si="7"/>
        <v>0.48015579739268416</v>
      </c>
      <c r="H57" s="472">
        <f>SUM(H58:H64)</f>
        <v>2509156</v>
      </c>
      <c r="I57" s="473">
        <f t="shared" si="5"/>
        <v>0.028456182078754777</v>
      </c>
      <c r="J57" s="454"/>
    </row>
    <row r="58" spans="1:10" ht="15.75" customHeight="1">
      <c r="A58" s="474" t="s">
        <v>47</v>
      </c>
      <c r="B58" s="475">
        <v>97561</v>
      </c>
      <c r="C58" s="476">
        <f t="shared" si="6"/>
        <v>0.10546040627134913</v>
      </c>
      <c r="D58" s="477">
        <v>91827</v>
      </c>
      <c r="E58" s="478">
        <f t="shared" si="4"/>
        <v>0.06244350790072639</v>
      </c>
      <c r="F58" s="475">
        <v>611928</v>
      </c>
      <c r="G58" s="479">
        <f t="shared" si="7"/>
        <v>0.11385944072807166</v>
      </c>
      <c r="H58" s="480">
        <v>578455</v>
      </c>
      <c r="I58" s="478">
        <f t="shared" si="5"/>
        <v>0.05786621258351987</v>
      </c>
      <c r="J58" s="445"/>
    </row>
    <row r="59" spans="1:10" ht="15.75" customHeight="1">
      <c r="A59" s="439" t="s">
        <v>50</v>
      </c>
      <c r="B59" s="458">
        <v>82017</v>
      </c>
      <c r="C59" s="441">
        <f t="shared" si="6"/>
        <v>0.08865782578240529</v>
      </c>
      <c r="D59" s="457">
        <v>76927</v>
      </c>
      <c r="E59" s="444">
        <f t="shared" si="4"/>
        <v>0.0661666255020994</v>
      </c>
      <c r="F59" s="458">
        <v>443336</v>
      </c>
      <c r="G59" s="443">
        <f t="shared" si="7"/>
        <v>0.08249007892206335</v>
      </c>
      <c r="H59" s="481">
        <v>466527</v>
      </c>
      <c r="I59" s="444">
        <f t="shared" si="5"/>
        <v>-0.049709877456181495</v>
      </c>
      <c r="J59" s="445"/>
    </row>
    <row r="60" spans="1:10" ht="15.75" customHeight="1">
      <c r="A60" s="439" t="s">
        <v>51</v>
      </c>
      <c r="B60" s="458">
        <v>76400</v>
      </c>
      <c r="C60" s="441">
        <f t="shared" si="6"/>
        <v>0.08258602350458763</v>
      </c>
      <c r="D60" s="457">
        <v>84449</v>
      </c>
      <c r="E60" s="444">
        <f t="shared" si="4"/>
        <v>-0.09531196343355164</v>
      </c>
      <c r="F60" s="458">
        <v>490434</v>
      </c>
      <c r="G60" s="443">
        <f t="shared" si="7"/>
        <v>0.09125344967713701</v>
      </c>
      <c r="H60" s="481">
        <v>536211</v>
      </c>
      <c r="I60" s="444">
        <f t="shared" si="5"/>
        <v>-0.08537124378276462</v>
      </c>
      <c r="J60" s="445"/>
    </row>
    <row r="61" spans="1:10" ht="15.75" customHeight="1">
      <c r="A61" s="439" t="s">
        <v>49</v>
      </c>
      <c r="B61" s="458">
        <v>75234</v>
      </c>
      <c r="C61" s="441">
        <f t="shared" si="6"/>
        <v>0.08132561377413804</v>
      </c>
      <c r="D61" s="457">
        <v>60843</v>
      </c>
      <c r="E61" s="444">
        <f t="shared" si="4"/>
        <v>0.23652679848133729</v>
      </c>
      <c r="F61" s="458">
        <v>434624</v>
      </c>
      <c r="G61" s="443">
        <f t="shared" si="7"/>
        <v>0.08086906558777734</v>
      </c>
      <c r="H61" s="481">
        <v>410786</v>
      </c>
      <c r="I61" s="444">
        <f t="shared" si="5"/>
        <v>0.05803021524589447</v>
      </c>
      <c r="J61" s="445"/>
    </row>
    <row r="62" spans="1:10" ht="15.75" customHeight="1">
      <c r="A62" s="439" t="s">
        <v>48</v>
      </c>
      <c r="B62" s="458">
        <v>62272</v>
      </c>
      <c r="C62" s="441">
        <f t="shared" si="6"/>
        <v>0.06731409496960315</v>
      </c>
      <c r="D62" s="457">
        <v>57167</v>
      </c>
      <c r="E62" s="444">
        <f t="shared" si="4"/>
        <v>0.08929977084681728</v>
      </c>
      <c r="F62" s="458">
        <v>358923</v>
      </c>
      <c r="G62" s="443">
        <f t="shared" si="7"/>
        <v>0.06678362821188386</v>
      </c>
      <c r="H62" s="481">
        <v>347271</v>
      </c>
      <c r="I62" s="444">
        <f t="shared" si="5"/>
        <v>0.033553046468032255</v>
      </c>
      <c r="J62" s="445"/>
    </row>
    <row r="63" spans="1:11" ht="15.75" customHeight="1">
      <c r="A63" s="439" t="s">
        <v>52</v>
      </c>
      <c r="B63" s="458">
        <v>22660</v>
      </c>
      <c r="C63" s="441">
        <f t="shared" si="6"/>
        <v>0.02449475513892612</v>
      </c>
      <c r="D63" s="457">
        <v>14941</v>
      </c>
      <c r="E63" s="444">
        <f t="shared" si="4"/>
        <v>0.5166320862057425</v>
      </c>
      <c r="F63" s="458">
        <v>153213</v>
      </c>
      <c r="G63" s="443">
        <f t="shared" si="7"/>
        <v>0.02850784159618459</v>
      </c>
      <c r="H63" s="481">
        <v>78215</v>
      </c>
      <c r="I63" s="444">
        <f t="shared" si="5"/>
        <v>0.9588697820111232</v>
      </c>
      <c r="J63" s="445"/>
      <c r="K63" s="411"/>
    </row>
    <row r="64" spans="1:10" ht="15.75" customHeight="1" thickBot="1">
      <c r="A64" s="482" t="s">
        <v>53</v>
      </c>
      <c r="B64" s="464">
        <v>16216</v>
      </c>
      <c r="C64" s="465">
        <f t="shared" si="6"/>
        <v>0.01752899158573813</v>
      </c>
      <c r="D64" s="466">
        <v>13569</v>
      </c>
      <c r="E64" s="468">
        <f t="shared" si="4"/>
        <v>0.1950770137814135</v>
      </c>
      <c r="F64" s="464">
        <v>88099</v>
      </c>
      <c r="G64" s="467">
        <f t="shared" si="7"/>
        <v>0.016392292669566332</v>
      </c>
      <c r="H64" s="483">
        <v>91691</v>
      </c>
      <c r="I64" s="468">
        <f t="shared" si="5"/>
        <v>-0.03917505534894372</v>
      </c>
      <c r="J64" s="445"/>
    </row>
    <row r="65" ht="15.75" customHeight="1">
      <c r="A65" s="484" t="s">
        <v>153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5:I65536 I3:I5 E3:E5 E65:E65536">
    <cfRule type="cellIs" priority="1" dxfId="0" operator="lessThan" stopIfTrue="1">
      <formula>0</formula>
    </cfRule>
  </conditionalFormatting>
  <conditionalFormatting sqref="I6:I64 E6:E6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9"/>
  <sheetViews>
    <sheetView showGridLines="0" zoomScale="90" zoomScaleNormal="90" workbookViewId="0" topLeftCell="A1">
      <selection activeCell="H1" sqref="H1:I1"/>
    </sheetView>
  </sheetViews>
  <sheetFormatPr defaultColWidth="9.140625" defaultRowHeight="12.75"/>
  <cols>
    <col min="1" max="1" width="17.421875" style="485" customWidth="1"/>
    <col min="2" max="2" width="7.7109375" style="485" customWidth="1"/>
    <col min="3" max="3" width="10.421875" style="485" customWidth="1"/>
    <col min="4" max="5" width="9.421875" style="485" customWidth="1"/>
    <col min="6" max="6" width="11.140625" style="485" customWidth="1"/>
    <col min="7" max="7" width="9.8515625" style="485" customWidth="1"/>
    <col min="8" max="8" width="10.28125" style="485" customWidth="1"/>
    <col min="9" max="9" width="10.7109375" style="485" customWidth="1"/>
    <col min="10" max="16384" width="9.140625" style="485" customWidth="1"/>
  </cols>
  <sheetData>
    <row r="1" spans="8:9" ht="18.75" thickBot="1">
      <c r="H1" s="235" t="s">
        <v>0</v>
      </c>
      <c r="I1" s="236"/>
    </row>
    <row r="2" ht="14.25" thickBot="1"/>
    <row r="3" spans="1:9" ht="20.25" customHeight="1" thickBot="1">
      <c r="A3" s="486" t="s">
        <v>154</v>
      </c>
      <c r="B3" s="487"/>
      <c r="C3" s="487"/>
      <c r="D3" s="487"/>
      <c r="E3" s="487"/>
      <c r="F3" s="487"/>
      <c r="G3" s="487"/>
      <c r="H3" s="487"/>
      <c r="I3" s="488"/>
    </row>
    <row r="4" spans="1:9" s="493" customFormat="1" ht="20.25" customHeight="1" thickBot="1">
      <c r="A4" s="489" t="s">
        <v>105</v>
      </c>
      <c r="B4" s="490" t="s">
        <v>39</v>
      </c>
      <c r="C4" s="491"/>
      <c r="D4" s="491"/>
      <c r="E4" s="492"/>
      <c r="F4" s="491" t="s">
        <v>40</v>
      </c>
      <c r="G4" s="491"/>
      <c r="H4" s="491"/>
      <c r="I4" s="492"/>
    </row>
    <row r="5" spans="1:9" s="499" customFormat="1" ht="32.25" customHeight="1" thickBot="1">
      <c r="A5" s="494"/>
      <c r="B5" s="495" t="s">
        <v>41</v>
      </c>
      <c r="C5" s="496" t="s">
        <v>42</v>
      </c>
      <c r="D5" s="495" t="s">
        <v>43</v>
      </c>
      <c r="E5" s="497" t="s">
        <v>44</v>
      </c>
      <c r="F5" s="498" t="s">
        <v>45</v>
      </c>
      <c r="G5" s="497" t="s">
        <v>42</v>
      </c>
      <c r="H5" s="498" t="s">
        <v>46</v>
      </c>
      <c r="I5" s="497" t="s">
        <v>44</v>
      </c>
    </row>
    <row r="6" spans="1:9" s="504" customFormat="1" ht="18" customHeight="1" thickBot="1">
      <c r="A6" s="500" t="s">
        <v>107</v>
      </c>
      <c r="B6" s="501">
        <f>SUM(B7:B37)</f>
        <v>8680.381999999998</v>
      </c>
      <c r="C6" s="502">
        <f>SUM(C7:C37)</f>
        <v>1.0000000000000002</v>
      </c>
      <c r="D6" s="503">
        <f>SUM(D7:D37)</f>
        <v>11227.408000000001</v>
      </c>
      <c r="E6" s="502">
        <f aca="true" t="shared" si="0" ref="E6:E19">(B6/D6-1)</f>
        <v>-0.22685788206859525</v>
      </c>
      <c r="F6" s="501">
        <f>SUM(F7:F37)</f>
        <v>57378.447</v>
      </c>
      <c r="G6" s="502">
        <f>SUM(G7:G37)</f>
        <v>1.0000000000000002</v>
      </c>
      <c r="H6" s="503">
        <f>SUM(H7:H37)</f>
        <v>73832.53200000004</v>
      </c>
      <c r="I6" s="502">
        <f aca="true" t="shared" si="1" ref="I6:I37">(F6/H6-1)</f>
        <v>-0.22285684310542175</v>
      </c>
    </row>
    <row r="7" spans="1:9" s="509" customFormat="1" ht="18" customHeight="1" thickTop="1">
      <c r="A7" s="505" t="s">
        <v>109</v>
      </c>
      <c r="B7" s="506">
        <v>1143.4660000000001</v>
      </c>
      <c r="C7" s="507">
        <f aca="true" t="shared" si="2" ref="C7:C37">B7/$B$6</f>
        <v>0.13172991695526767</v>
      </c>
      <c r="D7" s="506">
        <v>2475.448</v>
      </c>
      <c r="E7" s="508">
        <f t="shared" si="0"/>
        <v>-0.5380771480556246</v>
      </c>
      <c r="F7" s="506">
        <v>7522.829000000001</v>
      </c>
      <c r="G7" s="508">
        <f aca="true" t="shared" si="3" ref="G7:G37">(F7/$F$6)</f>
        <v>0.1311089684947381</v>
      </c>
      <c r="H7" s="506">
        <v>9039.228999999998</v>
      </c>
      <c r="I7" s="508">
        <f t="shared" si="1"/>
        <v>-0.1677576704827367</v>
      </c>
    </row>
    <row r="8" spans="1:9" s="509" customFormat="1" ht="18" customHeight="1">
      <c r="A8" s="505" t="s">
        <v>111</v>
      </c>
      <c r="B8" s="506">
        <v>1116.0189999999998</v>
      </c>
      <c r="C8" s="507">
        <f t="shared" si="2"/>
        <v>0.1285679593363518</v>
      </c>
      <c r="D8" s="506">
        <v>1079.1770000000001</v>
      </c>
      <c r="E8" s="508">
        <f t="shared" si="0"/>
        <v>0.03413897812870337</v>
      </c>
      <c r="F8" s="506">
        <v>5098.152000000003</v>
      </c>
      <c r="G8" s="508">
        <f t="shared" si="3"/>
        <v>0.0888513416893281</v>
      </c>
      <c r="H8" s="506">
        <v>13864.691</v>
      </c>
      <c r="I8" s="508">
        <f t="shared" si="1"/>
        <v>-0.6322924182010257</v>
      </c>
    </row>
    <row r="9" spans="1:9" s="509" customFormat="1" ht="18" customHeight="1">
      <c r="A9" s="505" t="s">
        <v>108</v>
      </c>
      <c r="B9" s="506">
        <v>1038.0659999999998</v>
      </c>
      <c r="C9" s="507">
        <f t="shared" si="2"/>
        <v>0.11958759418652314</v>
      </c>
      <c r="D9" s="506">
        <v>2058.192</v>
      </c>
      <c r="E9" s="508">
        <f t="shared" si="0"/>
        <v>-0.49564180601226715</v>
      </c>
      <c r="F9" s="506">
        <v>8128.555999999997</v>
      </c>
      <c r="G9" s="508">
        <f t="shared" si="3"/>
        <v>0.14166566759814878</v>
      </c>
      <c r="H9" s="506">
        <v>11760.771</v>
      </c>
      <c r="I9" s="508">
        <f t="shared" si="1"/>
        <v>-0.3088415716962777</v>
      </c>
    </row>
    <row r="10" spans="1:9" s="509" customFormat="1" ht="18" customHeight="1">
      <c r="A10" s="505" t="s">
        <v>133</v>
      </c>
      <c r="B10" s="506">
        <v>737.4189999999999</v>
      </c>
      <c r="C10" s="507">
        <f t="shared" si="2"/>
        <v>0.08495236730365092</v>
      </c>
      <c r="D10" s="506">
        <v>981.745</v>
      </c>
      <c r="E10" s="508">
        <f t="shared" si="0"/>
        <v>-0.24886910552129127</v>
      </c>
      <c r="F10" s="506">
        <v>6196.187000000002</v>
      </c>
      <c r="G10" s="508">
        <f t="shared" si="3"/>
        <v>0.10798805690924332</v>
      </c>
      <c r="H10" s="506">
        <v>6423.151</v>
      </c>
      <c r="I10" s="508">
        <f t="shared" si="1"/>
        <v>-0.035335305055104294</v>
      </c>
    </row>
    <row r="11" spans="1:9" s="509" customFormat="1" ht="18" customHeight="1">
      <c r="A11" s="505" t="s">
        <v>110</v>
      </c>
      <c r="B11" s="506">
        <v>655.866</v>
      </c>
      <c r="C11" s="507">
        <f t="shared" si="2"/>
        <v>0.0755572738619107</v>
      </c>
      <c r="D11" s="506">
        <v>320.285</v>
      </c>
      <c r="E11" s="508">
        <f t="shared" si="0"/>
        <v>1.0477574660068374</v>
      </c>
      <c r="F11" s="506">
        <v>3694.585</v>
      </c>
      <c r="G11" s="508">
        <f t="shared" si="3"/>
        <v>0.06438976990785408</v>
      </c>
      <c r="H11" s="506">
        <v>4752.868999999999</v>
      </c>
      <c r="I11" s="508">
        <f t="shared" si="1"/>
        <v>-0.22266214364418602</v>
      </c>
    </row>
    <row r="12" spans="1:9" s="509" customFormat="1" ht="18" customHeight="1">
      <c r="A12" s="505" t="s">
        <v>138</v>
      </c>
      <c r="B12" s="506">
        <v>344.696</v>
      </c>
      <c r="C12" s="507">
        <f t="shared" si="2"/>
        <v>0.03970977314132029</v>
      </c>
      <c r="D12" s="506">
        <v>317.331</v>
      </c>
      <c r="E12" s="508">
        <f t="shared" si="0"/>
        <v>0.08623487777746264</v>
      </c>
      <c r="F12" s="506">
        <v>1780.799</v>
      </c>
      <c r="G12" s="508">
        <f t="shared" si="3"/>
        <v>0.031036026471751667</v>
      </c>
      <c r="H12" s="506">
        <v>1350.234</v>
      </c>
      <c r="I12" s="508">
        <f t="shared" si="1"/>
        <v>0.31888176419790937</v>
      </c>
    </row>
    <row r="13" spans="1:9" s="509" customFormat="1" ht="18" customHeight="1">
      <c r="A13" s="505" t="s">
        <v>115</v>
      </c>
      <c r="B13" s="506">
        <v>279.62600000000003</v>
      </c>
      <c r="C13" s="507">
        <f t="shared" si="2"/>
        <v>0.03221355926501853</v>
      </c>
      <c r="D13" s="506">
        <v>150.43300000000002</v>
      </c>
      <c r="E13" s="508">
        <f t="shared" si="0"/>
        <v>0.8588075754654896</v>
      </c>
      <c r="F13" s="506">
        <v>1652.1010000000003</v>
      </c>
      <c r="G13" s="508">
        <f t="shared" si="3"/>
        <v>0.028793058829215096</v>
      </c>
      <c r="H13" s="506">
        <v>1209.7870000000003</v>
      </c>
      <c r="I13" s="508">
        <f t="shared" si="1"/>
        <v>0.36561312032614013</v>
      </c>
    </row>
    <row r="14" spans="1:9" s="509" customFormat="1" ht="18" customHeight="1">
      <c r="A14" s="505" t="s">
        <v>126</v>
      </c>
      <c r="B14" s="506">
        <v>177.71900000000002</v>
      </c>
      <c r="C14" s="507">
        <f t="shared" si="2"/>
        <v>0.02047363814173156</v>
      </c>
      <c r="D14" s="506">
        <v>380.9629999999999</v>
      </c>
      <c r="E14" s="508">
        <f t="shared" si="0"/>
        <v>-0.5335006286699757</v>
      </c>
      <c r="F14" s="506">
        <v>1272.2140000000002</v>
      </c>
      <c r="G14" s="508">
        <f t="shared" si="3"/>
        <v>0.022172332409066426</v>
      </c>
      <c r="H14" s="506">
        <v>1567.185</v>
      </c>
      <c r="I14" s="508">
        <f t="shared" si="1"/>
        <v>-0.18821708987771057</v>
      </c>
    </row>
    <row r="15" spans="1:9" s="509" customFormat="1" ht="18" customHeight="1">
      <c r="A15" s="505" t="s">
        <v>114</v>
      </c>
      <c r="B15" s="506">
        <v>101.029</v>
      </c>
      <c r="C15" s="507">
        <f t="shared" si="2"/>
        <v>0.011638773500981872</v>
      </c>
      <c r="D15" s="506">
        <v>106.095</v>
      </c>
      <c r="E15" s="508">
        <f t="shared" si="0"/>
        <v>-0.04774965832508604</v>
      </c>
      <c r="F15" s="506">
        <v>675.976</v>
      </c>
      <c r="G15" s="508">
        <f t="shared" si="3"/>
        <v>0.01178100899105896</v>
      </c>
      <c r="H15" s="506">
        <v>755.986</v>
      </c>
      <c r="I15" s="508">
        <f t="shared" si="1"/>
        <v>-0.10583529324617125</v>
      </c>
    </row>
    <row r="16" spans="1:9" s="509" customFormat="1" ht="18" customHeight="1">
      <c r="A16" s="505" t="s">
        <v>116</v>
      </c>
      <c r="B16" s="506">
        <v>100.437</v>
      </c>
      <c r="C16" s="507">
        <f t="shared" si="2"/>
        <v>0.01157057373742308</v>
      </c>
      <c r="D16" s="506">
        <v>86.932</v>
      </c>
      <c r="E16" s="508">
        <f t="shared" si="0"/>
        <v>0.1553513090691574</v>
      </c>
      <c r="F16" s="506">
        <v>679.0820000000003</v>
      </c>
      <c r="G16" s="508">
        <f t="shared" si="3"/>
        <v>0.01183514081515661</v>
      </c>
      <c r="H16" s="506">
        <v>638.1379999999999</v>
      </c>
      <c r="I16" s="508">
        <f t="shared" si="1"/>
        <v>0.06416167035970344</v>
      </c>
    </row>
    <row r="17" spans="1:9" s="509" customFormat="1" ht="18" customHeight="1">
      <c r="A17" s="505" t="s">
        <v>117</v>
      </c>
      <c r="B17" s="506">
        <v>94.315</v>
      </c>
      <c r="C17" s="507">
        <f t="shared" si="2"/>
        <v>0.01086530523656678</v>
      </c>
      <c r="D17" s="506">
        <v>95.54599999999999</v>
      </c>
      <c r="E17" s="508">
        <f t="shared" si="0"/>
        <v>-0.012883846524187281</v>
      </c>
      <c r="F17" s="506">
        <v>625.277</v>
      </c>
      <c r="G17" s="508">
        <f t="shared" si="3"/>
        <v>0.010897419374212063</v>
      </c>
      <c r="H17" s="506">
        <v>835.335</v>
      </c>
      <c r="I17" s="508">
        <f t="shared" si="1"/>
        <v>-0.2514655796776144</v>
      </c>
    </row>
    <row r="18" spans="1:9" s="509" customFormat="1" ht="18" customHeight="1">
      <c r="A18" s="505" t="s">
        <v>112</v>
      </c>
      <c r="B18" s="506">
        <v>87.789</v>
      </c>
      <c r="C18" s="507">
        <f t="shared" si="2"/>
        <v>0.010113495005173738</v>
      </c>
      <c r="D18" s="506">
        <v>81.718</v>
      </c>
      <c r="E18" s="508">
        <f t="shared" si="0"/>
        <v>0.07429207763283485</v>
      </c>
      <c r="F18" s="506">
        <v>582.69</v>
      </c>
      <c r="G18" s="508">
        <f t="shared" si="3"/>
        <v>0.010155206884564165</v>
      </c>
      <c r="H18" s="506">
        <v>600.703</v>
      </c>
      <c r="I18" s="508">
        <f t="shared" si="1"/>
        <v>-0.02998653244615046</v>
      </c>
    </row>
    <row r="19" spans="1:9" s="509" customFormat="1" ht="18" customHeight="1">
      <c r="A19" s="505" t="s">
        <v>135</v>
      </c>
      <c r="B19" s="506">
        <v>74.832</v>
      </c>
      <c r="C19" s="507">
        <f t="shared" si="2"/>
        <v>0.008620818761201986</v>
      </c>
      <c r="D19" s="506">
        <v>186.461</v>
      </c>
      <c r="E19" s="508">
        <f t="shared" si="0"/>
        <v>-0.5986721083765507</v>
      </c>
      <c r="F19" s="506">
        <v>521.785</v>
      </c>
      <c r="G19" s="508">
        <f t="shared" si="3"/>
        <v>0.00909374560102681</v>
      </c>
      <c r="H19" s="506">
        <v>854.1359999999999</v>
      </c>
      <c r="I19" s="508">
        <f t="shared" si="1"/>
        <v>-0.3891078235784464</v>
      </c>
    </row>
    <row r="20" spans="1:9" s="509" customFormat="1" ht="18" customHeight="1">
      <c r="A20" s="505" t="s">
        <v>136</v>
      </c>
      <c r="B20" s="506">
        <v>72.533</v>
      </c>
      <c r="C20" s="507">
        <f t="shared" si="2"/>
        <v>0.00835596866589512</v>
      </c>
      <c r="D20" s="506"/>
      <c r="E20" s="508"/>
      <c r="F20" s="506">
        <v>506.4839999999999</v>
      </c>
      <c r="G20" s="508">
        <f t="shared" si="3"/>
        <v>0.008827077526165877</v>
      </c>
      <c r="H20" s="506">
        <v>370.38700000000006</v>
      </c>
      <c r="I20" s="508">
        <f t="shared" si="1"/>
        <v>0.3674454017014632</v>
      </c>
    </row>
    <row r="21" spans="1:9" s="509" customFormat="1" ht="18" customHeight="1">
      <c r="A21" s="505" t="s">
        <v>113</v>
      </c>
      <c r="B21" s="506">
        <v>62.352</v>
      </c>
      <c r="C21" s="507">
        <f t="shared" si="2"/>
        <v>0.007183094015908518</v>
      </c>
      <c r="D21" s="506">
        <v>74.842</v>
      </c>
      <c r="E21" s="508">
        <f>(B21/D21-1)</f>
        <v>-0.16688490419817748</v>
      </c>
      <c r="F21" s="506">
        <v>404.6</v>
      </c>
      <c r="G21" s="508">
        <f t="shared" si="3"/>
        <v>0.007051428213105873</v>
      </c>
      <c r="H21" s="506">
        <v>696.618</v>
      </c>
      <c r="I21" s="508">
        <f t="shared" si="1"/>
        <v>-0.4191938767014347</v>
      </c>
    </row>
    <row r="22" spans="1:9" s="509" customFormat="1" ht="18" customHeight="1">
      <c r="A22" s="505" t="s">
        <v>128</v>
      </c>
      <c r="B22" s="506">
        <v>60.28300000000001</v>
      </c>
      <c r="C22" s="507">
        <f t="shared" si="2"/>
        <v>0.006944740450362671</v>
      </c>
      <c r="D22" s="506">
        <v>14.332</v>
      </c>
      <c r="E22" s="508">
        <f>(B22/D22-1)</f>
        <v>3.2061819704158534</v>
      </c>
      <c r="F22" s="506">
        <v>213.59399999999997</v>
      </c>
      <c r="G22" s="508">
        <f t="shared" si="3"/>
        <v>0.003722547597009727</v>
      </c>
      <c r="H22" s="506">
        <v>144.885</v>
      </c>
      <c r="I22" s="508">
        <f t="shared" si="1"/>
        <v>0.4742312868826999</v>
      </c>
    </row>
    <row r="23" spans="1:9" s="509" customFormat="1" ht="18" customHeight="1">
      <c r="A23" s="505" t="s">
        <v>118</v>
      </c>
      <c r="B23" s="506">
        <v>57.32800000000001</v>
      </c>
      <c r="C23" s="507">
        <f t="shared" si="2"/>
        <v>0.0066043176440852515</v>
      </c>
      <c r="D23" s="506">
        <v>62.400999999999996</v>
      </c>
      <c r="E23" s="508">
        <f>(B23/D23-1)</f>
        <v>-0.08129677409015856</v>
      </c>
      <c r="F23" s="506">
        <v>419.49199999999996</v>
      </c>
      <c r="G23" s="508">
        <f t="shared" si="3"/>
        <v>0.007310968175907584</v>
      </c>
      <c r="H23" s="506">
        <v>439.87699999999995</v>
      </c>
      <c r="I23" s="508">
        <f t="shared" si="1"/>
        <v>-0.04634250028985376</v>
      </c>
    </row>
    <row r="24" spans="1:9" s="509" customFormat="1" ht="18" customHeight="1">
      <c r="A24" s="505" t="s">
        <v>124</v>
      </c>
      <c r="B24" s="506">
        <v>54.531000000000006</v>
      </c>
      <c r="C24" s="507">
        <f t="shared" si="2"/>
        <v>0.006282096801730618</v>
      </c>
      <c r="D24" s="506">
        <v>52.583000000000006</v>
      </c>
      <c r="E24" s="508">
        <f>(B24/D24-1)</f>
        <v>0.03704619363672679</v>
      </c>
      <c r="F24" s="506">
        <v>342.77099999999996</v>
      </c>
      <c r="G24" s="508">
        <f t="shared" si="3"/>
        <v>0.005973863321884609</v>
      </c>
      <c r="H24" s="506">
        <v>372.366</v>
      </c>
      <c r="I24" s="508">
        <f t="shared" si="1"/>
        <v>-0.07947825526498131</v>
      </c>
    </row>
    <row r="25" spans="1:9" s="509" customFormat="1" ht="18" customHeight="1">
      <c r="A25" s="505" t="s">
        <v>125</v>
      </c>
      <c r="B25" s="506">
        <v>47.236</v>
      </c>
      <c r="C25" s="507">
        <f t="shared" si="2"/>
        <v>0.005441695999093128</v>
      </c>
      <c r="D25" s="506">
        <v>48.632000000000005</v>
      </c>
      <c r="E25" s="508">
        <f>(B25/D25-1)</f>
        <v>-0.028705379174206458</v>
      </c>
      <c r="F25" s="506">
        <v>315.45</v>
      </c>
      <c r="G25" s="508">
        <f t="shared" si="3"/>
        <v>0.005497708921958101</v>
      </c>
      <c r="H25" s="506">
        <v>348.461</v>
      </c>
      <c r="I25" s="508">
        <f t="shared" si="1"/>
        <v>-0.09473370047150187</v>
      </c>
    </row>
    <row r="26" spans="1:9" s="509" customFormat="1" ht="18" customHeight="1">
      <c r="A26" s="505" t="s">
        <v>142</v>
      </c>
      <c r="B26" s="506">
        <v>45.481</v>
      </c>
      <c r="C26" s="507">
        <f t="shared" si="2"/>
        <v>0.0052395159567862355</v>
      </c>
      <c r="D26" s="506">
        <v>3.1870000000000003</v>
      </c>
      <c r="E26" s="508" t="s">
        <v>151</v>
      </c>
      <c r="F26" s="506">
        <v>117.13199999999998</v>
      </c>
      <c r="G26" s="508">
        <f t="shared" si="3"/>
        <v>0.002041393696138203</v>
      </c>
      <c r="H26" s="506">
        <v>67.681</v>
      </c>
      <c r="I26" s="508">
        <f t="shared" si="1"/>
        <v>0.7306481878222837</v>
      </c>
    </row>
    <row r="27" spans="1:9" s="509" customFormat="1" ht="18" customHeight="1">
      <c r="A27" s="505" t="s">
        <v>123</v>
      </c>
      <c r="B27" s="506">
        <v>41.358</v>
      </c>
      <c r="C27" s="507">
        <f t="shared" si="2"/>
        <v>0.00476453686024417</v>
      </c>
      <c r="D27" s="506">
        <v>253.895</v>
      </c>
      <c r="E27" s="508">
        <f aca="true" t="shared" si="4" ref="E27:E37">(B27/D27-1)</f>
        <v>-0.8371058902302133</v>
      </c>
      <c r="F27" s="506">
        <v>731.1760000000002</v>
      </c>
      <c r="G27" s="508">
        <f t="shared" si="3"/>
        <v>0.012743042696850965</v>
      </c>
      <c r="H27" s="506">
        <v>1582.3680000000002</v>
      </c>
      <c r="I27" s="508">
        <f t="shared" si="1"/>
        <v>-0.537922910473417</v>
      </c>
    </row>
    <row r="28" spans="1:9" s="509" customFormat="1" ht="18" customHeight="1">
      <c r="A28" s="505" t="s">
        <v>134</v>
      </c>
      <c r="B28" s="506">
        <v>34.907</v>
      </c>
      <c r="C28" s="507">
        <f t="shared" si="2"/>
        <v>0.004021366801599285</v>
      </c>
      <c r="D28" s="506">
        <v>21.53</v>
      </c>
      <c r="E28" s="508">
        <f t="shared" si="4"/>
        <v>0.6213190896423593</v>
      </c>
      <c r="F28" s="506">
        <v>156.76299999999998</v>
      </c>
      <c r="G28" s="508">
        <f t="shared" si="3"/>
        <v>0.002732088583715066</v>
      </c>
      <c r="H28" s="506">
        <v>192.36799999999997</v>
      </c>
      <c r="I28" s="508">
        <f t="shared" si="1"/>
        <v>-0.1850879564168676</v>
      </c>
    </row>
    <row r="29" spans="1:9" s="509" customFormat="1" ht="18" customHeight="1">
      <c r="A29" s="505" t="s">
        <v>155</v>
      </c>
      <c r="B29" s="506">
        <v>29.298</v>
      </c>
      <c r="C29" s="507">
        <f t="shared" si="2"/>
        <v>0.003375197082340386</v>
      </c>
      <c r="D29" s="506">
        <v>13.345</v>
      </c>
      <c r="E29" s="508">
        <f t="shared" si="4"/>
        <v>1.1954289996253276</v>
      </c>
      <c r="F29" s="506">
        <v>146.979</v>
      </c>
      <c r="G29" s="508">
        <f t="shared" si="3"/>
        <v>0.002561571594992803</v>
      </c>
      <c r="H29" s="506">
        <v>144.573</v>
      </c>
      <c r="I29" s="508">
        <f t="shared" si="1"/>
        <v>0.016642111597601206</v>
      </c>
    </row>
    <row r="30" spans="1:9" s="509" customFormat="1" ht="18" customHeight="1">
      <c r="A30" s="505" t="s">
        <v>120</v>
      </c>
      <c r="B30" s="506">
        <v>28.54</v>
      </c>
      <c r="C30" s="507">
        <f t="shared" si="2"/>
        <v>0.0032878737364323376</v>
      </c>
      <c r="D30" s="506">
        <v>54.59</v>
      </c>
      <c r="E30" s="508">
        <f t="shared" si="4"/>
        <v>-0.4771936252060818</v>
      </c>
      <c r="F30" s="506">
        <v>194.64100000000002</v>
      </c>
      <c r="G30" s="508">
        <f t="shared" si="3"/>
        <v>0.0033922319298742964</v>
      </c>
      <c r="H30" s="506">
        <v>260.79400000000004</v>
      </c>
      <c r="I30" s="508">
        <f t="shared" si="1"/>
        <v>-0.253659976839958</v>
      </c>
    </row>
    <row r="31" spans="1:9" s="509" customFormat="1" ht="18" customHeight="1">
      <c r="A31" s="505" t="s">
        <v>137</v>
      </c>
      <c r="B31" s="506">
        <v>27.035</v>
      </c>
      <c r="C31" s="507">
        <f t="shared" si="2"/>
        <v>0.0031144942699526364</v>
      </c>
      <c r="D31" s="506">
        <v>31.249000000000002</v>
      </c>
      <c r="E31" s="508">
        <f t="shared" si="4"/>
        <v>-0.1348523152740888</v>
      </c>
      <c r="F31" s="506">
        <v>157.11</v>
      </c>
      <c r="G31" s="508">
        <f t="shared" si="3"/>
        <v>0.0027381361506699548</v>
      </c>
      <c r="H31" s="506">
        <v>256.815</v>
      </c>
      <c r="I31" s="508">
        <f t="shared" si="1"/>
        <v>-0.3882366684189007</v>
      </c>
    </row>
    <row r="32" spans="1:9" s="509" customFormat="1" ht="18" customHeight="1">
      <c r="A32" s="505" t="s">
        <v>146</v>
      </c>
      <c r="B32" s="506">
        <v>24.823</v>
      </c>
      <c r="C32" s="507">
        <f t="shared" si="2"/>
        <v>0.002859666775033634</v>
      </c>
      <c r="D32" s="506">
        <v>23.575</v>
      </c>
      <c r="E32" s="508">
        <f t="shared" si="4"/>
        <v>0.05293743372216331</v>
      </c>
      <c r="F32" s="506">
        <v>160.159</v>
      </c>
      <c r="G32" s="508">
        <f t="shared" si="3"/>
        <v>0.0027912745703974873</v>
      </c>
      <c r="H32" s="506">
        <v>170.37600000000003</v>
      </c>
      <c r="I32" s="508">
        <f t="shared" si="1"/>
        <v>-0.059967366295722635</v>
      </c>
    </row>
    <row r="33" spans="1:9" s="509" customFormat="1" ht="18" customHeight="1">
      <c r="A33" s="505" t="s">
        <v>121</v>
      </c>
      <c r="B33" s="506">
        <v>21.172</v>
      </c>
      <c r="C33" s="507">
        <f t="shared" si="2"/>
        <v>0.0024390631656533096</v>
      </c>
      <c r="D33" s="506">
        <v>53.483000000000004</v>
      </c>
      <c r="E33" s="508">
        <f t="shared" si="4"/>
        <v>-0.6041358936484491</v>
      </c>
      <c r="F33" s="506">
        <v>137.19</v>
      </c>
      <c r="G33" s="508">
        <f t="shared" si="3"/>
        <v>0.002390967465536319</v>
      </c>
      <c r="H33" s="506">
        <v>225.18</v>
      </c>
      <c r="I33" s="508">
        <f t="shared" si="1"/>
        <v>-0.390754063415934</v>
      </c>
    </row>
    <row r="34" spans="1:9" s="509" customFormat="1" ht="18" customHeight="1">
      <c r="A34" s="505" t="s">
        <v>145</v>
      </c>
      <c r="B34" s="506">
        <v>20.917</v>
      </c>
      <c r="C34" s="507">
        <f t="shared" si="2"/>
        <v>0.002409686578309573</v>
      </c>
      <c r="D34" s="506">
        <v>12.386</v>
      </c>
      <c r="E34" s="508">
        <f t="shared" si="4"/>
        <v>0.6887615049249154</v>
      </c>
      <c r="F34" s="506">
        <v>152.558</v>
      </c>
      <c r="G34" s="508">
        <f t="shared" si="3"/>
        <v>0.002658803226235802</v>
      </c>
      <c r="H34" s="506">
        <v>206.366</v>
      </c>
      <c r="I34" s="508">
        <f t="shared" si="1"/>
        <v>-0.26074062587829394</v>
      </c>
    </row>
    <row r="35" spans="1:9" s="509" customFormat="1" ht="18" customHeight="1">
      <c r="A35" s="505" t="s">
        <v>130</v>
      </c>
      <c r="B35" s="506">
        <v>19.641</v>
      </c>
      <c r="C35" s="507">
        <f t="shared" si="2"/>
        <v>0.00226268843928758</v>
      </c>
      <c r="D35" s="506">
        <v>15.612</v>
      </c>
      <c r="E35" s="508">
        <f t="shared" si="4"/>
        <v>0.2580707148347423</v>
      </c>
      <c r="F35" s="506">
        <v>121.86300000000003</v>
      </c>
      <c r="G35" s="508">
        <f t="shared" si="3"/>
        <v>0.0021238462588574424</v>
      </c>
      <c r="H35" s="506">
        <v>113.19400000000002</v>
      </c>
      <c r="I35" s="508">
        <f t="shared" si="1"/>
        <v>0.07658533137798829</v>
      </c>
    </row>
    <row r="36" spans="1:9" s="509" customFormat="1" ht="18" customHeight="1">
      <c r="A36" s="505" t="s">
        <v>143</v>
      </c>
      <c r="B36" s="506">
        <v>19.058999999999997</v>
      </c>
      <c r="C36" s="507">
        <f t="shared" si="2"/>
        <v>0.002195640698761875</v>
      </c>
      <c r="D36" s="506">
        <v>19.226</v>
      </c>
      <c r="E36" s="508">
        <f t="shared" si="4"/>
        <v>-0.008686154166233306</v>
      </c>
      <c r="F36" s="506">
        <v>92.71199999999999</v>
      </c>
      <c r="G36" s="508">
        <f t="shared" si="3"/>
        <v>0.0016157983502063063</v>
      </c>
      <c r="H36" s="506">
        <v>129.46200000000002</v>
      </c>
      <c r="I36" s="508">
        <f t="shared" si="1"/>
        <v>-0.28386708068776956</v>
      </c>
    </row>
    <row r="37" spans="1:9" s="509" customFormat="1" ht="18" customHeight="1" thickBot="1">
      <c r="A37" s="510" t="s">
        <v>147</v>
      </c>
      <c r="B37" s="511">
        <v>2062.6089999999986</v>
      </c>
      <c r="C37" s="512">
        <f t="shared" si="2"/>
        <v>0.23761730762540165</v>
      </c>
      <c r="D37" s="511">
        <v>2152.214</v>
      </c>
      <c r="E37" s="513">
        <f t="shared" si="4"/>
        <v>-0.04163387098123206</v>
      </c>
      <c r="F37" s="511">
        <v>14577.54</v>
      </c>
      <c r="G37" s="513">
        <f t="shared" si="3"/>
        <v>0.2540595077451295</v>
      </c>
      <c r="H37" s="511">
        <v>14458.546000000033</v>
      </c>
      <c r="I37" s="513">
        <f t="shared" si="1"/>
        <v>0.008230011510145463</v>
      </c>
    </row>
    <row r="38" ht="12.75" customHeight="1">
      <c r="A38" s="227" t="s">
        <v>156</v>
      </c>
    </row>
    <row r="39" ht="12" customHeight="1">
      <c r="A39" s="227" t="s">
        <v>157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8:I65536 E38:E65536 I3:I5 E3:E5">
    <cfRule type="cellIs" priority="1" dxfId="0" operator="lessThan" stopIfTrue="1">
      <formula>0</formula>
    </cfRule>
  </conditionalFormatting>
  <conditionalFormatting sqref="E6:E37 I6:I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Boletin Julio 2009</dc:title>
  <dc:subject/>
  <dc:creator>79575522</dc:creator>
  <cp:keywords/>
  <dc:description/>
  <cp:lastModifiedBy>79575522</cp:lastModifiedBy>
  <dcterms:created xsi:type="dcterms:W3CDTF">2009-09-16T21:17:32Z</dcterms:created>
  <dcterms:modified xsi:type="dcterms:W3CDTF">2009-09-16T21:29:30Z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AEVVZYF6TF2M-634-24</vt:lpwstr>
  </property>
  <property fmtid="{D5CDD505-2E9C-101B-9397-08002B2CF9AE}" pid="3" name="_dlc_DocIdItemGuid">
    <vt:lpwstr>da931215-cc2d-4eb9-b142-997fa4a4f9a5</vt:lpwstr>
  </property>
  <property fmtid="{D5CDD505-2E9C-101B-9397-08002B2CF9AE}" pid="4" name="_dlc_DocIdUrl">
    <vt:lpwstr>http://bog127/AAeronautica/Estadisticas/TAereo/EOperacionales/BolPubAnte/_layouts/DocIdRedir.aspx?ID=AEVVZYF6TF2M-634-24, AEVVZYF6TF2M-634-24</vt:lpwstr>
  </property>
  <property fmtid="{D5CDD505-2E9C-101B-9397-08002B2CF9AE}" pid="5" name="Clase">
    <vt:lpwstr>Origen-Destino AÑO 2009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76.0000000000000</vt:lpwstr>
  </property>
  <property fmtid="{D5CDD505-2E9C-101B-9397-08002B2CF9AE}" pid="8" name="TaskStatus">
    <vt:lpwstr/>
  </property>
  <property fmtid="{D5CDD505-2E9C-101B-9397-08002B2CF9AE}" pid="9" name="Vigencia">
    <vt:lpwstr>2009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